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utbreak Section\PH Protection &amp; Promotion\Project Management\Toolkit\New Case Study\Case Study Documents\Documents\Module 2\Module 2 FR\"/>
    </mc:Choice>
  </mc:AlternateContent>
  <bookViews>
    <workbookView xWindow="0" yWindow="0" windowWidth="20490" windowHeight="7620"/>
  </bookViews>
  <sheets>
    <sheet name="Table 1" sheetId="1" r:id="rId1"/>
    <sheet name="Table 2" sheetId="7" r:id="rId2"/>
    <sheet name="Table 3" sheetId="8" r:id="rId3"/>
    <sheet name="Sheet4" sheetId="5" r:id="rId4"/>
    <sheet name="Sheet5" sheetId="6" r:id="rId5"/>
  </sheets>
  <externalReferences>
    <externalReference r:id="rId6"/>
    <externalReference r:id="rId7"/>
    <externalReference r:id="rId8"/>
  </externalReferences>
  <definedNames>
    <definedName name="List">[1]PTs!$A$1:$A$14</definedName>
    <definedName name="start_day">'[2]1'!$AD$24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6" l="1"/>
  <c r="A6" i="6"/>
  <c r="A7" i="6"/>
  <c r="A8" i="6"/>
  <c r="N8" i="6" s="1"/>
  <c r="A9" i="6"/>
  <c r="A10" i="6"/>
  <c r="A11" i="6"/>
  <c r="A12" i="6"/>
  <c r="N12" i="6" s="1"/>
  <c r="A13" i="6"/>
  <c r="A14" i="6"/>
  <c r="A15" i="6"/>
  <c r="A16" i="6"/>
  <c r="N16" i="6" s="1"/>
  <c r="A17" i="6"/>
  <c r="A18" i="6"/>
  <c r="A19" i="6"/>
  <c r="N19" i="6" s="1"/>
  <c r="A20" i="6"/>
  <c r="N20" i="6" s="1"/>
  <c r="A21" i="6"/>
  <c r="A22" i="6"/>
  <c r="A23" i="6"/>
  <c r="N23" i="6" s="1"/>
  <c r="A24" i="6"/>
  <c r="N24" i="6" s="1"/>
  <c r="A25" i="6"/>
  <c r="A26" i="6"/>
  <c r="A27" i="6"/>
  <c r="N27" i="6" s="1"/>
  <c r="A28" i="6"/>
  <c r="N28" i="6" s="1"/>
  <c r="A29" i="6"/>
  <c r="A30" i="6"/>
  <c r="A31" i="6"/>
  <c r="A32" i="6"/>
  <c r="N32" i="6" s="1"/>
  <c r="A33" i="6"/>
  <c r="A34" i="6"/>
  <c r="A35" i="6"/>
  <c r="A36" i="6"/>
  <c r="N36" i="6" s="1"/>
  <c r="A37" i="6"/>
  <c r="A38" i="6"/>
  <c r="A39" i="6"/>
  <c r="N39" i="6" s="1"/>
  <c r="A40" i="6"/>
  <c r="N40" i="6" s="1"/>
  <c r="A41" i="6"/>
  <c r="A42" i="6"/>
  <c r="A43" i="6"/>
  <c r="A44" i="6"/>
  <c r="N44" i="6" s="1"/>
  <c r="A45" i="6"/>
  <c r="A46" i="6"/>
  <c r="A47" i="6"/>
  <c r="A48" i="6"/>
  <c r="A49" i="6"/>
  <c r="A50" i="6"/>
  <c r="A51" i="6"/>
  <c r="A52" i="6"/>
  <c r="A53" i="6"/>
  <c r="A54" i="6"/>
  <c r="A55" i="6"/>
  <c r="A56" i="6"/>
  <c r="N56" i="6" s="1"/>
  <c r="A57" i="6"/>
  <c r="F56" i="8"/>
  <c r="F55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7" i="8"/>
  <c r="F36" i="8"/>
  <c r="F35" i="8"/>
  <c r="F34" i="8"/>
  <c r="F33" i="8"/>
  <c r="F32" i="8"/>
  <c r="F31" i="8"/>
  <c r="F30" i="8"/>
  <c r="F29" i="8"/>
  <c r="F28" i="8"/>
  <c r="F27" i="8"/>
  <c r="F25" i="8"/>
  <c r="F24" i="8"/>
  <c r="F23" i="8"/>
  <c r="F22" i="8"/>
  <c r="F21" i="8"/>
  <c r="F20" i="8"/>
  <c r="F19" i="8"/>
  <c r="F18" i="8"/>
  <c r="F17" i="8"/>
  <c r="F16" i="8"/>
  <c r="F15" i="8"/>
  <c r="F14" i="8"/>
  <c r="F12" i="8"/>
  <c r="F11" i="8"/>
  <c r="F10" i="8"/>
  <c r="F6" i="8"/>
  <c r="F5" i="8"/>
  <c r="F8" i="8"/>
  <c r="F4" i="8"/>
  <c r="F58" i="8"/>
  <c r="F57" i="8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K57" i="6"/>
  <c r="J57" i="6"/>
  <c r="I57" i="6"/>
  <c r="H57" i="6"/>
  <c r="G57" i="6"/>
  <c r="B57" i="6"/>
  <c r="N57" i="6"/>
  <c r="K56" i="6"/>
  <c r="J56" i="6"/>
  <c r="I56" i="6"/>
  <c r="H56" i="6"/>
  <c r="G56" i="6"/>
  <c r="B56" i="6"/>
  <c r="K55" i="6"/>
  <c r="J55" i="6"/>
  <c r="I55" i="6"/>
  <c r="H55" i="6"/>
  <c r="G55" i="6"/>
  <c r="B55" i="6"/>
  <c r="N55" i="6"/>
  <c r="B54" i="6"/>
  <c r="K53" i="6"/>
  <c r="J53" i="6"/>
  <c r="I53" i="6"/>
  <c r="H53" i="6"/>
  <c r="G53" i="6"/>
  <c r="B53" i="6"/>
  <c r="N53" i="6"/>
  <c r="B52" i="6"/>
  <c r="K51" i="6"/>
  <c r="J51" i="6"/>
  <c r="I51" i="6"/>
  <c r="H51" i="6"/>
  <c r="G51" i="6"/>
  <c r="B51" i="6"/>
  <c r="N51" i="6"/>
  <c r="B50" i="6"/>
  <c r="K49" i="6"/>
  <c r="J49" i="6"/>
  <c r="I49" i="6"/>
  <c r="H49" i="6"/>
  <c r="G49" i="6"/>
  <c r="B49" i="6"/>
  <c r="N49" i="6"/>
  <c r="B48" i="6"/>
  <c r="B47" i="6"/>
  <c r="K46" i="6"/>
  <c r="J46" i="6"/>
  <c r="I46" i="6"/>
  <c r="H46" i="6"/>
  <c r="G46" i="6"/>
  <c r="B46" i="6"/>
  <c r="N46" i="6"/>
  <c r="B45" i="6"/>
  <c r="K44" i="6"/>
  <c r="J44" i="6"/>
  <c r="I44" i="6"/>
  <c r="H44" i="6"/>
  <c r="G44" i="6"/>
  <c r="B44" i="6"/>
  <c r="B43" i="6"/>
  <c r="K42" i="6"/>
  <c r="J42" i="6"/>
  <c r="I42" i="6"/>
  <c r="H42" i="6"/>
  <c r="G42" i="6"/>
  <c r="B42" i="6"/>
  <c r="N42" i="6"/>
  <c r="B41" i="6"/>
  <c r="K40" i="6"/>
  <c r="J40" i="6"/>
  <c r="I40" i="6"/>
  <c r="H40" i="6"/>
  <c r="G40" i="6"/>
  <c r="B40" i="6"/>
  <c r="K39" i="6"/>
  <c r="J39" i="6"/>
  <c r="I39" i="6"/>
  <c r="H39" i="6"/>
  <c r="G39" i="6"/>
  <c r="B39" i="6"/>
  <c r="K38" i="6"/>
  <c r="J38" i="6"/>
  <c r="I38" i="6"/>
  <c r="H38" i="6"/>
  <c r="G38" i="6"/>
  <c r="B38" i="6"/>
  <c r="N38" i="6"/>
  <c r="K37" i="6"/>
  <c r="J37" i="6"/>
  <c r="I37" i="6"/>
  <c r="H37" i="6"/>
  <c r="G37" i="6"/>
  <c r="B37" i="6"/>
  <c r="N37" i="6"/>
  <c r="K36" i="6"/>
  <c r="J36" i="6"/>
  <c r="I36" i="6"/>
  <c r="H36" i="6"/>
  <c r="G36" i="6"/>
  <c r="B36" i="6"/>
  <c r="K35" i="6"/>
  <c r="J35" i="6"/>
  <c r="I35" i="6"/>
  <c r="H35" i="6"/>
  <c r="G35" i="6"/>
  <c r="B35" i="6"/>
  <c r="N35" i="6"/>
  <c r="K34" i="6"/>
  <c r="J34" i="6"/>
  <c r="I34" i="6"/>
  <c r="H34" i="6"/>
  <c r="G34" i="6"/>
  <c r="B34" i="6"/>
  <c r="N34" i="6"/>
  <c r="K33" i="6"/>
  <c r="J33" i="6"/>
  <c r="I33" i="6"/>
  <c r="H33" i="6"/>
  <c r="G33" i="6"/>
  <c r="B33" i="6"/>
  <c r="N33" i="6"/>
  <c r="K32" i="6"/>
  <c r="J32" i="6"/>
  <c r="I32" i="6"/>
  <c r="H32" i="6"/>
  <c r="G32" i="6"/>
  <c r="B32" i="6"/>
  <c r="K31" i="6"/>
  <c r="J31" i="6"/>
  <c r="I31" i="6"/>
  <c r="H31" i="6"/>
  <c r="G31" i="6"/>
  <c r="B31" i="6"/>
  <c r="N31" i="6"/>
  <c r="B30" i="6"/>
  <c r="K29" i="6"/>
  <c r="J29" i="6"/>
  <c r="I29" i="6"/>
  <c r="H29" i="6"/>
  <c r="G29" i="6"/>
  <c r="B29" i="6"/>
  <c r="N29" i="6"/>
  <c r="K28" i="6"/>
  <c r="J28" i="6"/>
  <c r="I28" i="6"/>
  <c r="H28" i="6"/>
  <c r="G28" i="6"/>
  <c r="B28" i="6"/>
  <c r="K27" i="6"/>
  <c r="J27" i="6"/>
  <c r="I27" i="6"/>
  <c r="H27" i="6"/>
  <c r="G27" i="6"/>
  <c r="B27" i="6"/>
  <c r="K26" i="6"/>
  <c r="J26" i="6"/>
  <c r="I26" i="6"/>
  <c r="H26" i="6"/>
  <c r="G26" i="6"/>
  <c r="B26" i="6"/>
  <c r="N26" i="6"/>
  <c r="K25" i="6"/>
  <c r="J25" i="6"/>
  <c r="I25" i="6"/>
  <c r="H25" i="6"/>
  <c r="G25" i="6"/>
  <c r="B25" i="6"/>
  <c r="N25" i="6"/>
  <c r="K24" i="6"/>
  <c r="J24" i="6"/>
  <c r="I24" i="6"/>
  <c r="H24" i="6"/>
  <c r="G24" i="6"/>
  <c r="B24" i="6"/>
  <c r="K23" i="6"/>
  <c r="J23" i="6"/>
  <c r="I23" i="6"/>
  <c r="H23" i="6"/>
  <c r="G23" i="6"/>
  <c r="B23" i="6"/>
  <c r="K22" i="6"/>
  <c r="J22" i="6"/>
  <c r="I22" i="6"/>
  <c r="H22" i="6"/>
  <c r="G22" i="6"/>
  <c r="B22" i="6"/>
  <c r="N22" i="6"/>
  <c r="K21" i="6"/>
  <c r="J21" i="6"/>
  <c r="I21" i="6"/>
  <c r="H21" i="6"/>
  <c r="G21" i="6"/>
  <c r="B21" i="6"/>
  <c r="N21" i="6"/>
  <c r="K20" i="6"/>
  <c r="J20" i="6"/>
  <c r="I20" i="6"/>
  <c r="H20" i="6"/>
  <c r="G20" i="6"/>
  <c r="B20" i="6"/>
  <c r="K19" i="6"/>
  <c r="J19" i="6"/>
  <c r="I19" i="6"/>
  <c r="H19" i="6"/>
  <c r="G19" i="6"/>
  <c r="B19" i="6"/>
  <c r="B18" i="6"/>
  <c r="K17" i="6"/>
  <c r="J17" i="6"/>
  <c r="I17" i="6"/>
  <c r="H17" i="6"/>
  <c r="G17" i="6"/>
  <c r="B17" i="6"/>
  <c r="N17" i="6"/>
  <c r="K16" i="6"/>
  <c r="J16" i="6"/>
  <c r="I16" i="6"/>
  <c r="H16" i="6"/>
  <c r="G16" i="6"/>
  <c r="B16" i="6"/>
  <c r="K15" i="6"/>
  <c r="J15" i="6"/>
  <c r="I15" i="6"/>
  <c r="H15" i="6"/>
  <c r="G15" i="6"/>
  <c r="B15" i="6"/>
  <c r="N15" i="6"/>
  <c r="K14" i="6"/>
  <c r="J14" i="6"/>
  <c r="I14" i="6"/>
  <c r="H14" i="6"/>
  <c r="G14" i="6"/>
  <c r="B14" i="6"/>
  <c r="N14" i="6"/>
  <c r="K13" i="6"/>
  <c r="J13" i="6"/>
  <c r="I13" i="6"/>
  <c r="H13" i="6"/>
  <c r="G13" i="6"/>
  <c r="B13" i="6"/>
  <c r="N13" i="6"/>
  <c r="K12" i="6"/>
  <c r="J12" i="6"/>
  <c r="I12" i="6"/>
  <c r="H12" i="6"/>
  <c r="G12" i="6"/>
  <c r="B12" i="6"/>
  <c r="K11" i="6"/>
  <c r="J11" i="6"/>
  <c r="I11" i="6"/>
  <c r="H11" i="6"/>
  <c r="G11" i="6"/>
  <c r="B11" i="6"/>
  <c r="N11" i="6"/>
  <c r="K10" i="6"/>
  <c r="J10" i="6"/>
  <c r="I10" i="6"/>
  <c r="H10" i="6"/>
  <c r="G10" i="6"/>
  <c r="B10" i="6"/>
  <c r="N10" i="6"/>
  <c r="K9" i="6"/>
  <c r="J9" i="6"/>
  <c r="I9" i="6"/>
  <c r="H9" i="6"/>
  <c r="G9" i="6"/>
  <c r="B9" i="6"/>
  <c r="N9" i="6"/>
  <c r="K8" i="6"/>
  <c r="J8" i="6"/>
  <c r="I8" i="6"/>
  <c r="H8" i="6"/>
  <c r="G8" i="6"/>
  <c r="B8" i="6"/>
  <c r="K7" i="6"/>
  <c r="J7" i="6"/>
  <c r="I7" i="6"/>
  <c r="H7" i="6"/>
  <c r="G7" i="6"/>
  <c r="B7" i="6"/>
  <c r="N7" i="6"/>
  <c r="K6" i="6"/>
  <c r="J6" i="6"/>
  <c r="I6" i="6"/>
  <c r="H6" i="6"/>
  <c r="G6" i="6"/>
  <c r="B6" i="6"/>
  <c r="N6" i="6"/>
  <c r="B5" i="6"/>
  <c r="P2" i="6"/>
  <c r="N4" i="6" s="1"/>
  <c r="O15" i="6" l="1"/>
  <c r="P15" i="6" s="1"/>
  <c r="O17" i="6"/>
  <c r="P17" i="6" s="1"/>
  <c r="O6" i="6"/>
  <c r="P6" i="6" s="1"/>
  <c r="O8" i="6"/>
  <c r="P8" i="6" s="1"/>
  <c r="O36" i="6"/>
  <c r="P36" i="6" s="1"/>
  <c r="O35" i="6"/>
  <c r="P35" i="6" s="1"/>
  <c r="O40" i="6"/>
  <c r="P40" i="6" s="1"/>
  <c r="O39" i="6"/>
  <c r="P39" i="6" s="1"/>
  <c r="O32" i="6"/>
  <c r="P32" i="6" s="1"/>
  <c r="O11" i="6"/>
  <c r="P11" i="6" s="1"/>
  <c r="O22" i="6"/>
  <c r="P22" i="6" s="1"/>
  <c r="L22" i="6"/>
  <c r="M22" i="6" s="1"/>
  <c r="O38" i="6"/>
  <c r="P38" i="6" s="1"/>
  <c r="L38" i="6"/>
  <c r="M38" i="6" s="1"/>
  <c r="O31" i="6"/>
  <c r="P31" i="6" s="1"/>
  <c r="L31" i="6"/>
  <c r="M31" i="6" s="1"/>
  <c r="O34" i="6"/>
  <c r="P34" i="6" s="1"/>
  <c r="L34" i="6"/>
  <c r="M34" i="6" s="1"/>
  <c r="L11" i="6"/>
  <c r="M11" i="6" s="1"/>
  <c r="O7" i="6"/>
  <c r="P7" i="6" s="1"/>
  <c r="L7" i="6"/>
  <c r="M7" i="6" s="1"/>
  <c r="O10" i="6"/>
  <c r="P10" i="6" s="1"/>
  <c r="L10" i="6"/>
  <c r="M10" i="6" s="1"/>
  <c r="O13" i="6"/>
  <c r="P13" i="6" s="1"/>
  <c r="L13" i="6"/>
  <c r="M13" i="6" s="1"/>
  <c r="O14" i="6"/>
  <c r="P14" i="6" s="1"/>
  <c r="L14" i="6"/>
  <c r="M14" i="6" s="1"/>
  <c r="O16" i="6"/>
  <c r="P16" i="6" s="1"/>
  <c r="L16" i="6"/>
  <c r="M16" i="6" s="1"/>
  <c r="O20" i="6"/>
  <c r="P20" i="6" s="1"/>
  <c r="L20" i="6"/>
  <c r="M20" i="6" s="1"/>
  <c r="O23" i="6"/>
  <c r="P23" i="6" s="1"/>
  <c r="L23" i="6"/>
  <c r="M23" i="6" s="1"/>
  <c r="O26" i="6"/>
  <c r="P26" i="6" s="1"/>
  <c r="L26" i="6"/>
  <c r="M26" i="6" s="1"/>
  <c r="L44" i="6"/>
  <c r="M44" i="6" s="1"/>
  <c r="O46" i="6"/>
  <c r="P46" i="6" s="1"/>
  <c r="L46" i="6"/>
  <c r="M46" i="6" s="1"/>
  <c r="L9" i="6"/>
  <c r="M9" i="6" s="1"/>
  <c r="L12" i="6"/>
  <c r="M12" i="6" s="1"/>
  <c r="O21" i="6"/>
  <c r="P21" i="6" s="1"/>
  <c r="L21" i="6"/>
  <c r="M21" i="6" s="1"/>
  <c r="O24" i="6"/>
  <c r="P24" i="6" s="1"/>
  <c r="L24" i="6"/>
  <c r="M24" i="6" s="1"/>
  <c r="O25" i="6"/>
  <c r="P25" i="6" s="1"/>
  <c r="L25" i="6"/>
  <c r="M25" i="6" s="1"/>
  <c r="O29" i="6"/>
  <c r="P29" i="6" s="1"/>
  <c r="L29" i="6"/>
  <c r="M29" i="6" s="1"/>
  <c r="L33" i="6"/>
  <c r="M33" i="6" s="1"/>
  <c r="L37" i="6"/>
  <c r="M37" i="6" s="1"/>
  <c r="L6" i="6"/>
  <c r="M6" i="6" s="1"/>
  <c r="L8" i="6"/>
  <c r="M8" i="6" s="1"/>
  <c r="O19" i="6"/>
  <c r="P19" i="6" s="1"/>
  <c r="L19" i="6"/>
  <c r="M19" i="6" s="1"/>
  <c r="O28" i="6"/>
  <c r="P28" i="6" s="1"/>
  <c r="L28" i="6"/>
  <c r="M28" i="6" s="1"/>
  <c r="L36" i="6"/>
  <c r="M36" i="6" s="1"/>
  <c r="L40" i="6"/>
  <c r="M40" i="6" s="1"/>
  <c r="O42" i="6"/>
  <c r="P42" i="6" s="1"/>
  <c r="L42" i="6"/>
  <c r="M42" i="6" s="1"/>
  <c r="O44" i="6"/>
  <c r="P44" i="6" s="1"/>
  <c r="O9" i="6"/>
  <c r="P9" i="6" s="1"/>
  <c r="O12" i="6"/>
  <c r="P12" i="6" s="1"/>
  <c r="L15" i="6"/>
  <c r="M15" i="6" s="1"/>
  <c r="L17" i="6"/>
  <c r="M17" i="6" s="1"/>
  <c r="O27" i="6"/>
  <c r="P27" i="6" s="1"/>
  <c r="L27" i="6"/>
  <c r="M27" i="6" s="1"/>
  <c r="L32" i="6"/>
  <c r="M32" i="6" s="1"/>
  <c r="O33" i="6"/>
  <c r="P33" i="6" s="1"/>
  <c r="L35" i="6"/>
  <c r="M35" i="6" s="1"/>
  <c r="O37" i="6"/>
  <c r="P37" i="6" s="1"/>
  <c r="L39" i="6"/>
  <c r="M39" i="6" s="1"/>
  <c r="O49" i="6"/>
  <c r="P49" i="6" s="1"/>
  <c r="L49" i="6"/>
  <c r="M49" i="6" s="1"/>
  <c r="O55" i="6"/>
  <c r="P55" i="6" s="1"/>
  <c r="L55" i="6"/>
  <c r="M55" i="6" s="1"/>
  <c r="O51" i="6"/>
  <c r="P51" i="6" s="1"/>
  <c r="L51" i="6"/>
  <c r="M51" i="6" s="1"/>
  <c r="O53" i="6"/>
  <c r="P53" i="6" s="1"/>
  <c r="L53" i="6"/>
  <c r="M53" i="6" s="1"/>
  <c r="O56" i="6"/>
  <c r="P56" i="6" s="1"/>
  <c r="L56" i="6"/>
  <c r="M56" i="6" s="1"/>
  <c r="O57" i="6"/>
  <c r="P57" i="6" s="1"/>
  <c r="L57" i="6"/>
  <c r="M57" i="6" s="1"/>
  <c r="A25" i="5" l="1"/>
  <c r="J24" i="5"/>
  <c r="I24" i="5"/>
  <c r="H24" i="5"/>
  <c r="G24" i="5"/>
  <c r="J23" i="5"/>
  <c r="I23" i="5"/>
  <c r="H23" i="5"/>
  <c r="G23" i="5"/>
  <c r="J22" i="5"/>
  <c r="I22" i="5"/>
  <c r="H22" i="5"/>
  <c r="L22" i="5" s="1"/>
  <c r="M22" i="5" s="1"/>
  <c r="G22" i="5"/>
  <c r="B22" i="5"/>
  <c r="A22" i="5"/>
  <c r="J21" i="5"/>
  <c r="I21" i="5"/>
  <c r="H21" i="5"/>
  <c r="G21" i="5"/>
  <c r="B21" i="5"/>
  <c r="A21" i="5"/>
  <c r="J20" i="5"/>
  <c r="I20" i="5"/>
  <c r="H20" i="5"/>
  <c r="L20" i="5" s="1"/>
  <c r="M20" i="5" s="1"/>
  <c r="G20" i="5"/>
  <c r="B20" i="5"/>
  <c r="A20" i="5"/>
  <c r="J19" i="5"/>
  <c r="I19" i="5"/>
  <c r="H19" i="5"/>
  <c r="G19" i="5"/>
  <c r="B19" i="5"/>
  <c r="A19" i="5"/>
  <c r="B18" i="5"/>
  <c r="A18" i="5"/>
  <c r="J17" i="5"/>
  <c r="I17" i="5"/>
  <c r="H17" i="5"/>
  <c r="L17" i="5" s="1"/>
  <c r="M17" i="5" s="1"/>
  <c r="G17" i="5"/>
  <c r="B17" i="5"/>
  <c r="A17" i="5"/>
  <c r="J16" i="5"/>
  <c r="I16" i="5"/>
  <c r="H16" i="5"/>
  <c r="G16" i="5"/>
  <c r="B16" i="5"/>
  <c r="A16" i="5"/>
  <c r="J15" i="5"/>
  <c r="I15" i="5"/>
  <c r="H15" i="5"/>
  <c r="L15" i="5" s="1"/>
  <c r="M15" i="5" s="1"/>
  <c r="G15" i="5"/>
  <c r="B15" i="5"/>
  <c r="A15" i="5"/>
  <c r="J14" i="5"/>
  <c r="I14" i="5"/>
  <c r="H14" i="5"/>
  <c r="G14" i="5"/>
  <c r="B14" i="5"/>
  <c r="A14" i="5"/>
  <c r="J13" i="5"/>
  <c r="I13" i="5"/>
  <c r="H13" i="5"/>
  <c r="L13" i="5" s="1"/>
  <c r="M13" i="5" s="1"/>
  <c r="G13" i="5"/>
  <c r="B13" i="5"/>
  <c r="A13" i="5"/>
  <c r="B12" i="5"/>
  <c r="A12" i="5"/>
  <c r="J11" i="5"/>
  <c r="I11" i="5"/>
  <c r="H11" i="5"/>
  <c r="G11" i="5"/>
  <c r="B11" i="5"/>
  <c r="A11" i="5"/>
  <c r="J10" i="5"/>
  <c r="I10" i="5"/>
  <c r="H10" i="5"/>
  <c r="L10" i="5" s="1"/>
  <c r="M10" i="5" s="1"/>
  <c r="G10" i="5"/>
  <c r="B10" i="5"/>
  <c r="A10" i="5"/>
  <c r="J9" i="5"/>
  <c r="I9" i="5"/>
  <c r="H9" i="5"/>
  <c r="G9" i="5"/>
  <c r="B9" i="5"/>
  <c r="A9" i="5"/>
  <c r="J8" i="5"/>
  <c r="I8" i="5"/>
  <c r="H8" i="5"/>
  <c r="L8" i="5" s="1"/>
  <c r="M8" i="5" s="1"/>
  <c r="G8" i="5"/>
  <c r="B8" i="5"/>
  <c r="A8" i="5"/>
  <c r="B7" i="5"/>
  <c r="A7" i="5"/>
  <c r="J6" i="5"/>
  <c r="I6" i="5"/>
  <c r="H6" i="5"/>
  <c r="G6" i="5"/>
  <c r="B6" i="5"/>
  <c r="A6" i="5"/>
  <c r="B5" i="5"/>
  <c r="A5" i="5"/>
  <c r="M2" i="5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  <c r="M21" i="5" l="1"/>
  <c r="L11" i="5"/>
  <c r="M11" i="5" s="1"/>
  <c r="L14" i="5"/>
  <c r="M14" i="5" s="1"/>
  <c r="L21" i="5"/>
  <c r="L16" i="5"/>
  <c r="M16" i="5" s="1"/>
  <c r="L19" i="5"/>
  <c r="M19" i="5" s="1"/>
  <c r="L6" i="5"/>
  <c r="M6" i="5" s="1"/>
  <c r="L9" i="5"/>
  <c r="M9" i="5" s="1"/>
</calcChain>
</file>

<file path=xl/sharedStrings.xml><?xml version="1.0" encoding="utf-8"?>
<sst xmlns="http://schemas.openxmlformats.org/spreadsheetml/2006/main" count="261" uniqueCount="102">
  <si>
    <t>Count (n)</t>
  </si>
  <si>
    <t>Proportion (%)</t>
  </si>
  <si>
    <t>Yes</t>
  </si>
  <si>
    <t>No</t>
  </si>
  <si>
    <t>Melons</t>
  </si>
  <si>
    <t>No data</t>
  </si>
  <si>
    <t>Prob</t>
  </si>
  <si>
    <t>DK</t>
  </si>
  <si>
    <t>Binomial probability calculation tool for food, animal and water exposures</t>
  </si>
  <si>
    <t xml:space="preserve">Province/Territory: </t>
  </si>
  <si>
    <t>Canada</t>
  </si>
  <si>
    <t>n:</t>
  </si>
  <si>
    <t>#</t>
  </si>
  <si>
    <t>Food item</t>
  </si>
  <si>
    <t>Confirmed cases</t>
  </si>
  <si>
    <t>Sums</t>
  </si>
  <si>
    <t>Percentage (%)</t>
  </si>
  <si>
    <t>Foodbook Canada 
(n=10 942)</t>
  </si>
  <si>
    <t>Binomial probability</t>
  </si>
  <si>
    <t>Y+P</t>
  </si>
  <si>
    <t>Y+P+N</t>
  </si>
  <si>
    <t>Y/(Y+N)</t>
  </si>
  <si>
    <t>(Y+P)/
(Y+P+N)</t>
  </si>
  <si>
    <t>p-value</t>
  </si>
  <si>
    <t>Exposure of interest*</t>
  </si>
  <si>
    <t>Chia Seeds</t>
  </si>
  <si>
    <t>Flax Seeds</t>
  </si>
  <si>
    <t xml:space="preserve">Canada. Infectious Disease Prevention and Control Branch. Foodbook Report. Guelph: Public Health Agency of Canada; 2015.
</t>
  </si>
  <si>
    <t>*Exposure of interest [p-value ≤ 0.05 AND (%Y+P) &gt; %Reference]</t>
  </si>
  <si>
    <t>FRUITS</t>
  </si>
  <si>
    <t>Foodbook Canada*</t>
  </si>
  <si>
    <t>Foodbook</t>
  </si>
  <si>
    <t>Oui</t>
  </si>
  <si>
    <t>Non</t>
  </si>
  <si>
    <t>Oui/(Oui+Non)</t>
  </si>
  <si>
    <t>(Oui+Prob)/(Oui+Prob+Non)</t>
  </si>
  <si>
    <t>Aliment</t>
  </si>
  <si>
    <t>Probabilité</t>
  </si>
  <si>
    <t>NSP</t>
  </si>
  <si>
    <t>Végétarien ou végétalien</t>
  </si>
  <si>
    <t>Suppléments</t>
  </si>
  <si>
    <t>Tout type de poulet (sauf les produits de charcuterie)</t>
  </si>
  <si>
    <t>Tous les œufs</t>
  </si>
  <si>
    <t>Tout type de porc (sauf les produits de charcuterie)</t>
  </si>
  <si>
    <t>Tout type de bœuf (sauf les produits de charcuterie)</t>
  </si>
  <si>
    <t>Tous les produits laitiers (sauf le fromage)</t>
  </si>
  <si>
    <t>Succédané du lait</t>
  </si>
  <si>
    <t>Tout type de fromage</t>
  </si>
  <si>
    <t>Tomates</t>
  </si>
  <si>
    <t>Laitue ou légumes-feuilles</t>
  </si>
  <si>
    <t>Laitue iceberg</t>
  </si>
  <si>
    <t>Laitue romaine</t>
  </si>
  <si>
    <t>Épinards</t>
  </si>
  <si>
    <t>Pousses</t>
  </si>
  <si>
    <t>Concombres</t>
  </si>
  <si>
    <t>Poivrons</t>
  </si>
  <si>
    <t>Brocolis</t>
  </si>
  <si>
    <t>Chou-fleur</t>
  </si>
  <si>
    <t>Champignons</t>
  </si>
  <si>
    <t>Courgettes</t>
  </si>
  <si>
    <t>Pommes</t>
  </si>
  <si>
    <t>Bananes</t>
  </si>
  <si>
    <t>Agrumes</t>
  </si>
  <si>
    <t>Baies</t>
  </si>
  <si>
    <t>Fraises</t>
  </si>
  <si>
    <t>Framboises</t>
  </si>
  <si>
    <t>Bleuets</t>
  </si>
  <si>
    <t>Mûres</t>
  </si>
  <si>
    <t>Mangues</t>
  </si>
  <si>
    <t>Ananas</t>
  </si>
  <si>
    <t xml:space="preserve">Arachides </t>
  </si>
  <si>
    <t>Amandes</t>
  </si>
  <si>
    <t>Noix de Grenoble</t>
  </si>
  <si>
    <t>Noisettes (avelines)</t>
  </si>
  <si>
    <t>Noix de cajou</t>
  </si>
  <si>
    <t>Noix de pecan</t>
  </si>
  <si>
    <t>Pistaches</t>
  </si>
  <si>
    <t>Autres noix</t>
  </si>
  <si>
    <t>Beurre d’arachides</t>
  </si>
  <si>
    <t>Autres beurres/pâtes/tartinades de noix</t>
  </si>
  <si>
    <t>Graines de tournesol</t>
  </si>
  <si>
    <t>Graines de sésame</t>
  </si>
  <si>
    <t>Graines de chia</t>
  </si>
  <si>
    <t>Graines de lin</t>
  </si>
  <si>
    <t>Autres graines</t>
  </si>
  <si>
    <t>Céréales froides</t>
  </si>
  <si>
    <t>Céréales chaudes</t>
  </si>
  <si>
    <t>Cas confirmés</t>
  </si>
  <si>
    <t>Référence</t>
  </si>
  <si>
    <t>Probabilité binomiale</t>
  </si>
  <si>
    <t>% O+P</t>
  </si>
  <si>
    <t>valeur p</t>
  </si>
  <si>
    <t>*Canada. Direction générale des maladies infectieuses et des mesures d’urgence Rapport Foodbook. Guelph : Agence de la santé publique du Canada; 2015.</t>
  </si>
  <si>
    <t>AUTRES</t>
  </si>
  <si>
    <t>Aucune donnée</t>
  </si>
  <si>
    <t xml:space="preserve">Aucune donnée </t>
  </si>
  <si>
    <t>NOIX ET GRAINES</t>
  </si>
  <si>
    <t>LÉGUMES</t>
  </si>
  <si>
    <t>ŒUFS</t>
  </si>
  <si>
    <t>VIANDES</t>
  </si>
  <si>
    <t>PRODUITS LAITIERS</t>
  </si>
  <si>
    <t>%O+P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</si>
</sst>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8"/>
      <color rgb="FF618D1A"/>
      <name val="Calibri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/>
    <xf numFmtId="164" fontId="3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/>
    <xf numFmtId="0" fontId="0" fillId="0" borderId="6" xfId="0" applyFill="1" applyBorder="1" applyAlignment="1">
      <alignment horizontal="right"/>
    </xf>
    <xf numFmtId="0" fontId="0" fillId="0" borderId="6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3" fillId="0" borderId="0" xfId="0" applyFont="1" applyBorder="1" applyProtection="1">
      <protection locked="0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shrinkToFit="1"/>
    </xf>
    <xf numFmtId="0" fontId="10" fillId="4" borderId="7" xfId="0" applyFont="1" applyFill="1" applyBorder="1" applyAlignment="1">
      <alignment vertical="center" wrapText="1"/>
    </xf>
    <xf numFmtId="1" fontId="11" fillId="4" borderId="7" xfId="0" applyNumberFormat="1" applyFont="1" applyFill="1" applyBorder="1" applyAlignment="1">
      <alignment horizontal="center" vertical="center"/>
    </xf>
    <xf numFmtId="9" fontId="11" fillId="4" borderId="7" xfId="1" applyFont="1" applyFill="1" applyBorder="1" applyAlignment="1">
      <alignment horizontal="center" vertical="center"/>
    </xf>
    <xf numFmtId="164" fontId="11" fillId="4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vertical="center" wrapText="1"/>
    </xf>
    <xf numFmtId="0" fontId="12" fillId="5" borderId="7" xfId="0" applyFont="1" applyFill="1" applyBorder="1" applyAlignment="1" applyProtection="1">
      <alignment horizontal="center"/>
    </xf>
    <xf numFmtId="0" fontId="13" fillId="5" borderId="7" xfId="0" applyFont="1" applyFill="1" applyBorder="1" applyAlignment="1" applyProtection="1">
      <alignment horizontal="center"/>
    </xf>
    <xf numFmtId="1" fontId="11" fillId="0" borderId="7" xfId="0" applyNumberFormat="1" applyFont="1" applyFill="1" applyBorder="1" applyAlignment="1">
      <alignment horizontal="center" vertical="center"/>
    </xf>
    <xf numFmtId="165" fontId="11" fillId="0" borderId="7" xfId="1" applyNumberFormat="1" applyFont="1" applyFill="1" applyBorder="1" applyAlignment="1">
      <alignment horizontal="center" vertical="center"/>
    </xf>
    <xf numFmtId="164" fontId="11" fillId="0" borderId="7" xfId="0" applyNumberFormat="1" applyFont="1" applyFill="1" applyBorder="1" applyAlignment="1">
      <alignment horizontal="center" vertical="center"/>
    </xf>
    <xf numFmtId="166" fontId="14" fillId="0" borderId="7" xfId="0" quotePrefix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65" fontId="10" fillId="4" borderId="7" xfId="0" applyNumberFormat="1" applyFont="1" applyFill="1" applyBorder="1" applyAlignment="1">
      <alignment vertical="center" wrapText="1"/>
    </xf>
    <xf numFmtId="49" fontId="10" fillId="4" borderId="7" xfId="0" applyNumberFormat="1" applyFont="1" applyFill="1" applyBorder="1" applyAlignment="1">
      <alignment vertical="center" wrapText="1"/>
    </xf>
    <xf numFmtId="0" fontId="14" fillId="2" borderId="7" xfId="2" applyFont="1" applyBorder="1" applyAlignment="1" applyProtection="1">
      <alignment horizontal="center"/>
    </xf>
    <xf numFmtId="0" fontId="11" fillId="0" borderId="7" xfId="0" applyFont="1" applyFill="1" applyBorder="1" applyAlignment="1">
      <alignment horizontal="left" vertical="center" wrapText="1" indent="1"/>
    </xf>
    <xf numFmtId="0" fontId="12" fillId="5" borderId="8" xfId="0" applyFont="1" applyFill="1" applyBorder="1" applyAlignment="1" applyProtection="1">
      <alignment horizontal="center"/>
    </xf>
    <xf numFmtId="0" fontId="13" fillId="5" borderId="8" xfId="0" applyFont="1" applyFill="1" applyBorder="1" applyAlignment="1" applyProtection="1">
      <alignment horizontal="center"/>
    </xf>
    <xf numFmtId="0" fontId="10" fillId="0" borderId="10" xfId="0" applyFont="1" applyFill="1" applyBorder="1" applyAlignment="1">
      <alignment vertical="center" wrapText="1"/>
    </xf>
    <xf numFmtId="0" fontId="12" fillId="5" borderId="11" xfId="0" applyFont="1" applyFill="1" applyBorder="1" applyAlignment="1" applyProtection="1">
      <alignment horizontal="center"/>
    </xf>
    <xf numFmtId="0" fontId="13" fillId="5" borderId="11" xfId="0" applyFont="1" applyFill="1" applyBorder="1" applyAlignment="1" applyProtection="1">
      <alignment horizontal="center"/>
    </xf>
    <xf numFmtId="1" fontId="11" fillId="0" borderId="12" xfId="0" applyNumberFormat="1" applyFont="1" applyFill="1" applyBorder="1" applyAlignment="1">
      <alignment horizontal="center" vertical="center"/>
    </xf>
    <xf numFmtId="165" fontId="11" fillId="4" borderId="7" xfId="1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ill="1" applyBorder="1"/>
    <xf numFmtId="0" fontId="15" fillId="0" borderId="0" xfId="0" applyFont="1" applyBorder="1"/>
    <xf numFmtId="0" fontId="0" fillId="0" borderId="0" xfId="0" applyBorder="1"/>
    <xf numFmtId="49" fontId="0" fillId="0" borderId="0" xfId="0" applyNumberFormat="1" applyBorder="1"/>
    <xf numFmtId="164" fontId="11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/>
    <xf numFmtId="164" fontId="1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Fill="1" applyBorder="1" applyProtection="1">
      <protection locked="0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7" fillId="0" borderId="9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</xf>
    <xf numFmtId="0" fontId="7" fillId="0" borderId="8" xfId="0" applyFont="1" applyFill="1" applyBorder="1" applyAlignment="1">
      <alignment horizontal="center" vertical="center" wrapText="1"/>
    </xf>
    <xf numFmtId="0" fontId="15" fillId="4" borderId="7" xfId="0" applyFont="1" applyFill="1" applyBorder="1"/>
    <xf numFmtId="0" fontId="0" fillId="4" borderId="7" xfId="0" applyFill="1" applyBorder="1"/>
    <xf numFmtId="0" fontId="0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9" fontId="11" fillId="0" borderId="7" xfId="1" applyFont="1" applyFill="1" applyBorder="1" applyAlignment="1">
      <alignment horizontal="center" vertical="center"/>
    </xf>
    <xf numFmtId="164" fontId="14" fillId="0" borderId="7" xfId="0" quotePrefix="1" applyNumberFormat="1" applyFont="1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/>
    </xf>
    <xf numFmtId="166" fontId="0" fillId="0" borderId="6" xfId="0" quotePrefix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</cellXfs>
  <cellStyles count="3">
    <cellStyle name="20% - Accent1" xfId="2" builtinId="30"/>
    <cellStyle name="Normal" xfId="0" builtinId="0"/>
    <cellStyle name="Percent" xfId="1" builtinId="5"/>
  </cellStyles>
  <dxfs count="28">
    <dxf>
      <font>
        <color theme="0" tint="-0.24994659260841701"/>
      </font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color theme="0" tint="-0.24994659260841701"/>
      </font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color theme="0" tint="-0.24994659260841701"/>
      </font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  <dxf>
      <font>
        <b val="0"/>
        <i val="0"/>
        <color theme="0" tint="-0.14996795556505021"/>
      </font>
    </dxf>
    <dxf>
      <font>
        <b val="0"/>
        <i val="0"/>
        <color theme="0" tint="-0.14996795556505021"/>
      </font>
    </dxf>
    <dxf>
      <font>
        <b/>
        <i val="0"/>
        <u val="none"/>
        <color theme="3"/>
      </font>
      <fill>
        <patternFill patternType="none">
          <fgColor indexed="64"/>
          <bgColor auto="1"/>
        </patternFill>
      </fill>
    </dxf>
    <dxf>
      <font>
        <color theme="0" tint="-0.14996795556505021"/>
      </font>
    </dxf>
    <dxf>
      <font>
        <b/>
        <i val="0"/>
        <color theme="3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utbreak%20Section/PH%20Protection%20&amp;%20Promotion/Project%20Management/Toolkit/New%20Case%20Study/Toolkit-Binomial-Probability-Calculation-Too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utbreak%20Section/PH%20Protection%20&amp;%20Promotion/Project%20Management/Toolkit/New%20Case%20Study/Outbreak%20Calendar%20-%20Case%20Stud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OOBY\Downloads\Toolkit-Binomial-Probability-Calculation-Too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ool_A"/>
      <sheetName val="Sheet2"/>
      <sheetName val="Outil_A"/>
      <sheetName val="Values-Valeurs"/>
      <sheetName val="Variables"/>
      <sheetName val="Tool_B"/>
      <sheetName val="Sheet3"/>
      <sheetName val="Outil_B"/>
      <sheetName val="Table 6"/>
      <sheetName val="Tableau 6"/>
      <sheetName val="P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Exposure</v>
          </cell>
        </row>
        <row r="3">
          <cell r="A3">
            <v>2</v>
          </cell>
          <cell r="B3" t="str">
            <v>VEGETABLES</v>
          </cell>
        </row>
        <row r="10">
          <cell r="A10">
            <v>9</v>
          </cell>
          <cell r="B10" t="str">
            <v>Any lettuce or leafy greens</v>
          </cell>
        </row>
        <row r="14">
          <cell r="A14">
            <v>13</v>
          </cell>
          <cell r="B14" t="str">
            <v>Spinach</v>
          </cell>
        </row>
        <row r="21">
          <cell r="A21">
            <v>20</v>
          </cell>
          <cell r="B21" t="str">
            <v>Cucumbers</v>
          </cell>
        </row>
        <row r="22">
          <cell r="A22">
            <v>21</v>
          </cell>
          <cell r="B22" t="str">
            <v>Bell peppers</v>
          </cell>
        </row>
        <row r="64">
          <cell r="A64">
            <v>63</v>
          </cell>
          <cell r="B64" t="str">
            <v>FRUITS</v>
          </cell>
        </row>
        <row r="65">
          <cell r="A65">
            <v>64</v>
          </cell>
          <cell r="B65" t="str">
            <v>Apples</v>
          </cell>
        </row>
        <row r="74">
          <cell r="A74">
            <v>73</v>
          </cell>
          <cell r="B74" t="str">
            <v>Bananas</v>
          </cell>
        </row>
        <row r="86">
          <cell r="A86">
            <v>85</v>
          </cell>
          <cell r="B86" t="str">
            <v>Any berries</v>
          </cell>
        </row>
        <row r="87">
          <cell r="A87">
            <v>86</v>
          </cell>
          <cell r="B87" t="str">
            <v>Strawberries</v>
          </cell>
        </row>
        <row r="89">
          <cell r="A89">
            <v>88</v>
          </cell>
          <cell r="B89" t="str">
            <v>Blueberries</v>
          </cell>
        </row>
        <row r="93">
          <cell r="A93">
            <v>92</v>
          </cell>
          <cell r="B93" t="str">
            <v>NUTS &amp; SEEDS</v>
          </cell>
        </row>
        <row r="98">
          <cell r="A98">
            <v>97</v>
          </cell>
          <cell r="B98" t="str">
            <v>Almonds</v>
          </cell>
        </row>
        <row r="99">
          <cell r="A99">
            <v>98</v>
          </cell>
          <cell r="B99" t="str">
            <v>Walnuts</v>
          </cell>
        </row>
        <row r="101">
          <cell r="A101">
            <v>100</v>
          </cell>
          <cell r="B101" t="str">
            <v>Cashews</v>
          </cell>
        </row>
        <row r="104">
          <cell r="A104">
            <v>103</v>
          </cell>
          <cell r="B104" t="str">
            <v>Sesame seeds</v>
          </cell>
        </row>
        <row r="170">
          <cell r="A170">
            <v>169</v>
          </cell>
          <cell r="B170" t="str">
            <v>EGGS</v>
          </cell>
        </row>
        <row r="171">
          <cell r="A171">
            <v>170</v>
          </cell>
          <cell r="B171" t="str">
            <v>Any eggs</v>
          </cell>
        </row>
        <row r="266">
          <cell r="A266">
            <v>265</v>
          </cell>
        </row>
      </sheetData>
      <sheetData sheetId="10" refreshError="1"/>
      <sheetData sheetId="11" refreshError="1">
        <row r="1">
          <cell r="A1" t="str">
            <v>BC</v>
          </cell>
          <cell r="B1" t="str">
            <v>C.-B.</v>
          </cell>
          <cell r="C1">
            <v>1273</v>
          </cell>
        </row>
        <row r="2">
          <cell r="A2" t="str">
            <v>AB</v>
          </cell>
          <cell r="B2" t="str">
            <v>Alb.</v>
          </cell>
          <cell r="C2">
            <v>1267</v>
          </cell>
        </row>
        <row r="3">
          <cell r="A3" t="str">
            <v>SK</v>
          </cell>
          <cell r="B3" t="str">
            <v>Sask.</v>
          </cell>
          <cell r="C3">
            <v>839</v>
          </cell>
        </row>
        <row r="4">
          <cell r="A4" t="str">
            <v>MB</v>
          </cell>
          <cell r="B4" t="str">
            <v>Man.</v>
          </cell>
          <cell r="C4">
            <v>842</v>
          </cell>
        </row>
        <row r="5">
          <cell r="A5" t="str">
            <v>ON</v>
          </cell>
          <cell r="B5" t="str">
            <v>Ont.</v>
          </cell>
          <cell r="C5">
            <v>1674</v>
          </cell>
        </row>
        <row r="6">
          <cell r="A6" t="str">
            <v>QC</v>
          </cell>
          <cell r="B6" t="str">
            <v>Qc</v>
          </cell>
          <cell r="C6">
            <v>1677</v>
          </cell>
        </row>
        <row r="7">
          <cell r="A7" t="str">
            <v>NB</v>
          </cell>
          <cell r="B7" t="str">
            <v>N.-B.</v>
          </cell>
          <cell r="C7">
            <v>616</v>
          </cell>
        </row>
        <row r="8">
          <cell r="A8" t="str">
            <v>NS</v>
          </cell>
          <cell r="B8" t="str">
            <v>N.-É.</v>
          </cell>
          <cell r="C8">
            <v>637</v>
          </cell>
        </row>
        <row r="9">
          <cell r="A9" t="str">
            <v>PE</v>
          </cell>
          <cell r="B9" t="str">
            <v>Î.-P.-É.</v>
          </cell>
          <cell r="C9">
            <v>445</v>
          </cell>
        </row>
        <row r="10">
          <cell r="A10" t="str">
            <v>NL</v>
          </cell>
          <cell r="B10" t="str">
            <v>T.-N.-L.</v>
          </cell>
          <cell r="C10">
            <v>437</v>
          </cell>
        </row>
        <row r="11">
          <cell r="A11" t="str">
            <v>YT</v>
          </cell>
          <cell r="B11" t="str">
            <v>Yn</v>
          </cell>
          <cell r="C11">
            <v>402</v>
          </cell>
        </row>
        <row r="12">
          <cell r="A12" t="str">
            <v>NT</v>
          </cell>
          <cell r="B12" t="str">
            <v>T. N.-O.</v>
          </cell>
          <cell r="C12">
            <v>458</v>
          </cell>
        </row>
        <row r="13">
          <cell r="A13" t="str">
            <v>NU</v>
          </cell>
          <cell r="B13" t="str">
            <v>Nun.</v>
          </cell>
          <cell r="C13">
            <v>375</v>
          </cell>
        </row>
        <row r="14">
          <cell r="A14" t="str">
            <v>Canada</v>
          </cell>
          <cell r="B14" t="str">
            <v>Canada</v>
          </cell>
          <cell r="C14">
            <v>10942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5"/>
      <sheetName val="1"/>
      <sheetName val="2"/>
      <sheetName val="3"/>
      <sheetName val="6"/>
      <sheetName val="7"/>
      <sheetName val="8"/>
      <sheetName val="9"/>
      <sheetName val="10"/>
      <sheetName val="11"/>
      <sheetName val="12"/>
      <sheetName val="About"/>
    </sheetNames>
    <sheetDataSet>
      <sheetData sheetId="0"/>
      <sheetData sheetId="1"/>
      <sheetData sheetId="2">
        <row r="24">
          <cell r="AD24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ool_A"/>
      <sheetName val="Outil_A"/>
      <sheetName val="Values-Valeurs"/>
      <sheetName val="Variables"/>
      <sheetName val="Tool_B"/>
      <sheetName val="Outil_B"/>
      <sheetName val="Table 6"/>
      <sheetName val="Tableau 6"/>
      <sheetName val="P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Exposure</v>
          </cell>
          <cell r="C2" t="str">
            <v>BC</v>
          </cell>
          <cell r="D2" t="str">
            <v>AB</v>
          </cell>
          <cell r="E2" t="str">
            <v>SK</v>
          </cell>
          <cell r="F2" t="str">
            <v>MB</v>
          </cell>
          <cell r="G2" t="str">
            <v>ON</v>
          </cell>
          <cell r="H2" t="str">
            <v>QC</v>
          </cell>
          <cell r="I2" t="str">
            <v>NB</v>
          </cell>
          <cell r="J2" t="str">
            <v>NS</v>
          </cell>
          <cell r="K2" t="str">
            <v>PE</v>
          </cell>
          <cell r="L2" t="str">
            <v>NL</v>
          </cell>
          <cell r="M2" t="str">
            <v>YT</v>
          </cell>
          <cell r="N2" t="str">
            <v>NT</v>
          </cell>
          <cell r="O2" t="str">
            <v>NU</v>
          </cell>
          <cell r="P2" t="str">
            <v>Canada</v>
          </cell>
        </row>
        <row r="3">
          <cell r="A3">
            <v>2</v>
          </cell>
          <cell r="B3" t="str">
            <v>VEGETABLES</v>
          </cell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</row>
        <row r="4">
          <cell r="A4">
            <v>3</v>
          </cell>
          <cell r="B4" t="str">
            <v>Any tomatoes</v>
          </cell>
          <cell r="C4">
            <v>75.900000000000006</v>
          </cell>
          <cell r="D4">
            <v>72.099999999999994</v>
          </cell>
          <cell r="E4">
            <v>66.400000000000006</v>
          </cell>
          <cell r="F4">
            <v>70.3</v>
          </cell>
          <cell r="G4">
            <v>73</v>
          </cell>
          <cell r="H4">
            <v>75.8</v>
          </cell>
          <cell r="I4">
            <v>63</v>
          </cell>
          <cell r="J4">
            <v>67.7</v>
          </cell>
          <cell r="K4">
            <v>65.3</v>
          </cell>
          <cell r="L4">
            <v>57.5</v>
          </cell>
          <cell r="M4">
            <v>66</v>
          </cell>
          <cell r="N4">
            <v>51.6</v>
          </cell>
          <cell r="O4">
            <v>41.2</v>
          </cell>
          <cell r="P4">
            <v>72.900000000000006</v>
          </cell>
        </row>
        <row r="5">
          <cell r="B5" t="str">
            <v>On a sandwich, burger or taco at restaurant or fast food establishment</v>
          </cell>
          <cell r="C5">
            <v>22</v>
          </cell>
          <cell r="D5">
            <v>24.6</v>
          </cell>
          <cell r="E5">
            <v>19.600000000000001</v>
          </cell>
          <cell r="F5">
            <v>15.3</v>
          </cell>
          <cell r="G5">
            <v>22.4</v>
          </cell>
          <cell r="H5">
            <v>15.7</v>
          </cell>
          <cell r="I5">
            <v>16.8</v>
          </cell>
          <cell r="J5">
            <v>22</v>
          </cell>
          <cell r="K5">
            <v>17.600000000000001</v>
          </cell>
          <cell r="L5">
            <v>16.399999999999999</v>
          </cell>
          <cell r="M5">
            <v>13.6</v>
          </cell>
          <cell r="N5">
            <v>8.6</v>
          </cell>
          <cell r="O5">
            <v>9.3000000000000007</v>
          </cell>
          <cell r="P5">
            <v>20.399999999999999</v>
          </cell>
        </row>
        <row r="6">
          <cell r="B6" t="str">
            <v>Roma/plum</v>
          </cell>
          <cell r="C6">
            <v>30.6</v>
          </cell>
          <cell r="D6">
            <v>30.3</v>
          </cell>
          <cell r="E6">
            <v>25.8</v>
          </cell>
          <cell r="F6">
            <v>24.1</v>
          </cell>
          <cell r="G6">
            <v>24.9</v>
          </cell>
          <cell r="H6">
            <v>23.8</v>
          </cell>
          <cell r="I6">
            <v>13.5</v>
          </cell>
          <cell r="J6">
            <v>27.5</v>
          </cell>
          <cell r="K6">
            <v>18.2</v>
          </cell>
          <cell r="L6">
            <v>18.3</v>
          </cell>
          <cell r="M6">
            <v>28.8</v>
          </cell>
          <cell r="N6">
            <v>21.1</v>
          </cell>
          <cell r="O6">
            <v>18.899999999999999</v>
          </cell>
          <cell r="P6">
            <v>25.7</v>
          </cell>
        </row>
        <row r="7">
          <cell r="B7" t="str">
            <v>Hothouse</v>
          </cell>
          <cell r="C7">
            <v>42.8</v>
          </cell>
          <cell r="D7">
            <v>35.799999999999997</v>
          </cell>
          <cell r="E7">
            <v>27.1</v>
          </cell>
          <cell r="F7">
            <v>29.4</v>
          </cell>
          <cell r="G7">
            <v>33.700000000000003</v>
          </cell>
          <cell r="H7">
            <v>49.7</v>
          </cell>
          <cell r="I7">
            <v>35.299999999999997</v>
          </cell>
          <cell r="J7">
            <v>34.799999999999997</v>
          </cell>
          <cell r="K7">
            <v>35.799999999999997</v>
          </cell>
          <cell r="L7">
            <v>20.8</v>
          </cell>
          <cell r="M7">
            <v>26.1</v>
          </cell>
          <cell r="N7">
            <v>17.899999999999999</v>
          </cell>
          <cell r="O7">
            <v>13.5</v>
          </cell>
          <cell r="P7">
            <v>38.299999999999997</v>
          </cell>
        </row>
        <row r="8">
          <cell r="B8" t="str">
            <v>Beefsteak</v>
          </cell>
          <cell r="C8">
            <v>12.2</v>
          </cell>
          <cell r="D8">
            <v>14.1</v>
          </cell>
          <cell r="E8">
            <v>11.9</v>
          </cell>
          <cell r="F8">
            <v>16.8</v>
          </cell>
          <cell r="G8">
            <v>15</v>
          </cell>
          <cell r="H8">
            <v>6.7</v>
          </cell>
          <cell r="I8">
            <v>10.199999999999999</v>
          </cell>
          <cell r="J8">
            <v>11.6</v>
          </cell>
          <cell r="K8">
            <v>6.8</v>
          </cell>
          <cell r="L8">
            <v>9.4</v>
          </cell>
          <cell r="M8">
            <v>9.9</v>
          </cell>
          <cell r="N8">
            <v>8.6</v>
          </cell>
          <cell r="O8">
            <v>5.9</v>
          </cell>
          <cell r="P8">
            <v>12.2</v>
          </cell>
        </row>
        <row r="9">
          <cell r="B9" t="str">
            <v>Cherry or grape</v>
          </cell>
          <cell r="C9">
            <v>37.700000000000003</v>
          </cell>
          <cell r="D9">
            <v>31.1</v>
          </cell>
          <cell r="E9">
            <v>24.4</v>
          </cell>
          <cell r="F9">
            <v>29.2</v>
          </cell>
          <cell r="G9">
            <v>30.3</v>
          </cell>
          <cell r="H9">
            <v>37.799999999999997</v>
          </cell>
          <cell r="I9">
            <v>27.7</v>
          </cell>
          <cell r="J9">
            <v>32.299999999999997</v>
          </cell>
          <cell r="K9">
            <v>24.1</v>
          </cell>
          <cell r="L9">
            <v>24.6</v>
          </cell>
          <cell r="M9">
            <v>39.1</v>
          </cell>
          <cell r="N9">
            <v>23.9</v>
          </cell>
          <cell r="O9">
            <v>21.9</v>
          </cell>
          <cell r="P9">
            <v>32.799999999999997</v>
          </cell>
        </row>
        <row r="10">
          <cell r="A10">
            <v>9</v>
          </cell>
          <cell r="B10" t="str">
            <v>Any lettuce or leafy greens</v>
          </cell>
          <cell r="C10">
            <v>86.3</v>
          </cell>
          <cell r="D10">
            <v>84.5</v>
          </cell>
          <cell r="E10">
            <v>80.7</v>
          </cell>
          <cell r="F10">
            <v>83.3</v>
          </cell>
          <cell r="G10">
            <v>84.2</v>
          </cell>
          <cell r="H10">
            <v>78.400000000000006</v>
          </cell>
          <cell r="I10">
            <v>80.5</v>
          </cell>
          <cell r="J10">
            <v>75.3</v>
          </cell>
          <cell r="K10">
            <v>77.8</v>
          </cell>
          <cell r="L10">
            <v>73.2</v>
          </cell>
          <cell r="M10">
            <v>83.2</v>
          </cell>
          <cell r="N10">
            <v>73.900000000000006</v>
          </cell>
          <cell r="O10">
            <v>54.1</v>
          </cell>
          <cell r="P10">
            <v>82.4</v>
          </cell>
        </row>
        <row r="11">
          <cell r="B11" t="str">
            <v>On a sandwich, burger or taco at restaurant or fast  food establishment</v>
          </cell>
          <cell r="C11">
            <v>28.7</v>
          </cell>
          <cell r="D11">
            <v>30.4</v>
          </cell>
          <cell r="E11">
            <v>33.200000000000003</v>
          </cell>
          <cell r="F11">
            <v>25</v>
          </cell>
          <cell r="G11">
            <v>25.9</v>
          </cell>
          <cell r="H11">
            <v>15</v>
          </cell>
          <cell r="I11">
            <v>20.3</v>
          </cell>
          <cell r="J11">
            <v>28.8</v>
          </cell>
          <cell r="K11">
            <v>20.8</v>
          </cell>
          <cell r="L11">
            <v>25.4</v>
          </cell>
          <cell r="M11">
            <v>19.5</v>
          </cell>
          <cell r="N11">
            <v>17.399999999999999</v>
          </cell>
          <cell r="O11">
            <v>8.9</v>
          </cell>
          <cell r="P11">
            <v>24.3</v>
          </cell>
        </row>
        <row r="12">
          <cell r="A12">
            <v>11</v>
          </cell>
          <cell r="B12" t="str">
            <v>Iceberg</v>
          </cell>
          <cell r="C12">
            <v>38.299999999999997</v>
          </cell>
          <cell r="D12">
            <v>41.6</v>
          </cell>
          <cell r="E12">
            <v>44.2</v>
          </cell>
          <cell r="F12">
            <v>45.7</v>
          </cell>
          <cell r="G12">
            <v>43.8</v>
          </cell>
          <cell r="H12">
            <v>37</v>
          </cell>
          <cell r="I12">
            <v>38.799999999999997</v>
          </cell>
          <cell r="J12">
            <v>42</v>
          </cell>
          <cell r="K12">
            <v>46.4</v>
          </cell>
          <cell r="L12">
            <v>41.4</v>
          </cell>
          <cell r="M12">
            <v>28.8</v>
          </cell>
          <cell r="N12">
            <v>38.6</v>
          </cell>
          <cell r="O12">
            <v>27</v>
          </cell>
          <cell r="P12">
            <v>41.1</v>
          </cell>
        </row>
        <row r="13">
          <cell r="A13">
            <v>12</v>
          </cell>
          <cell r="B13" t="str">
            <v>Romaine</v>
          </cell>
          <cell r="C13">
            <v>53.9</v>
          </cell>
          <cell r="D13">
            <v>57</v>
          </cell>
          <cell r="E13">
            <v>45.2</v>
          </cell>
          <cell r="F13">
            <v>54.5</v>
          </cell>
          <cell r="G13">
            <v>50.9</v>
          </cell>
          <cell r="H13">
            <v>40.700000000000003</v>
          </cell>
          <cell r="I13">
            <v>40.799999999999997</v>
          </cell>
          <cell r="J13">
            <v>44.1</v>
          </cell>
          <cell r="K13">
            <v>35.5</v>
          </cell>
          <cell r="L13">
            <v>40.9</v>
          </cell>
          <cell r="M13">
            <v>57.4</v>
          </cell>
          <cell r="N13">
            <v>42.2</v>
          </cell>
          <cell r="O13">
            <v>28.1</v>
          </cell>
          <cell r="P13">
            <v>48.8</v>
          </cell>
        </row>
        <row r="14">
          <cell r="A14">
            <v>13</v>
          </cell>
          <cell r="B14" t="str">
            <v>Spinach</v>
          </cell>
          <cell r="C14">
            <v>37.9</v>
          </cell>
          <cell r="D14">
            <v>32.6</v>
          </cell>
          <cell r="E14">
            <v>28.9</v>
          </cell>
          <cell r="F14">
            <v>31.9</v>
          </cell>
          <cell r="G14">
            <v>29.3</v>
          </cell>
          <cell r="H14">
            <v>19.3</v>
          </cell>
          <cell r="I14">
            <v>32</v>
          </cell>
          <cell r="J14">
            <v>27.2</v>
          </cell>
          <cell r="K14">
            <v>28.6</v>
          </cell>
          <cell r="L14">
            <v>24.3</v>
          </cell>
          <cell r="M14">
            <v>33</v>
          </cell>
          <cell r="N14">
            <v>25.4</v>
          </cell>
          <cell r="O14">
            <v>15.3</v>
          </cell>
          <cell r="P14">
            <v>28.4</v>
          </cell>
        </row>
        <row r="15">
          <cell r="B15" t="str">
            <v>Mesclun greens</v>
          </cell>
          <cell r="C15">
            <v>23</v>
          </cell>
          <cell r="D15">
            <v>12.8</v>
          </cell>
          <cell r="E15">
            <v>10.9</v>
          </cell>
          <cell r="F15">
            <v>6.5</v>
          </cell>
          <cell r="G15">
            <v>13.3</v>
          </cell>
          <cell r="H15">
            <v>17.3</v>
          </cell>
          <cell r="I15">
            <v>11.8</v>
          </cell>
          <cell r="J15">
            <v>12</v>
          </cell>
          <cell r="K15">
            <v>16.3</v>
          </cell>
          <cell r="L15">
            <v>7.9</v>
          </cell>
          <cell r="M15">
            <v>10.5</v>
          </cell>
          <cell r="N15">
            <v>15</v>
          </cell>
          <cell r="O15">
            <v>7.7</v>
          </cell>
          <cell r="P15">
            <v>15</v>
          </cell>
        </row>
        <row r="16">
          <cell r="B16" t="str">
            <v>Pre-packaged lettuce or leafy   greens</v>
          </cell>
          <cell r="C16">
            <v>49.3</v>
          </cell>
          <cell r="D16">
            <v>46.1</v>
          </cell>
          <cell r="E16">
            <v>46.9</v>
          </cell>
          <cell r="F16">
            <v>49.8</v>
          </cell>
          <cell r="G16">
            <v>44</v>
          </cell>
          <cell r="H16">
            <v>49</v>
          </cell>
          <cell r="I16">
            <v>43.8</v>
          </cell>
          <cell r="J16">
            <v>38.299999999999997</v>
          </cell>
          <cell r="K16">
            <v>43.2</v>
          </cell>
          <cell r="L16">
            <v>34.5</v>
          </cell>
          <cell r="M16">
            <v>50.9</v>
          </cell>
          <cell r="N16">
            <v>45.5</v>
          </cell>
          <cell r="O16">
            <v>39.4</v>
          </cell>
          <cell r="P16">
            <v>46.1</v>
          </cell>
        </row>
        <row r="17">
          <cell r="B17" t="str">
            <v>Cabbage (includes coleslaw)</v>
          </cell>
          <cell r="C17">
            <v>32</v>
          </cell>
          <cell r="D17">
            <v>25.8</v>
          </cell>
          <cell r="E17">
            <v>32</v>
          </cell>
          <cell r="F17">
            <v>28.2</v>
          </cell>
          <cell r="G17">
            <v>28.1</v>
          </cell>
          <cell r="H17">
            <v>32.200000000000003</v>
          </cell>
          <cell r="I17">
            <v>36.299999999999997</v>
          </cell>
          <cell r="J17">
            <v>30.8</v>
          </cell>
          <cell r="K17">
            <v>26.7</v>
          </cell>
          <cell r="L17">
            <v>46.8</v>
          </cell>
          <cell r="M17">
            <v>20.3</v>
          </cell>
          <cell r="N17">
            <v>20.399999999999999</v>
          </cell>
          <cell r="O17">
            <v>13</v>
          </cell>
          <cell r="P17">
            <v>30</v>
          </cell>
        </row>
        <row r="18">
          <cell r="A18">
            <v>17</v>
          </cell>
          <cell r="B18" t="str">
            <v>Sprouts</v>
          </cell>
          <cell r="C18">
            <v>11.9</v>
          </cell>
          <cell r="D18">
            <v>12.9</v>
          </cell>
          <cell r="E18">
            <v>11.7</v>
          </cell>
          <cell r="F18">
            <v>6.5</v>
          </cell>
          <cell r="G18">
            <v>12.1</v>
          </cell>
          <cell r="H18">
            <v>17.2</v>
          </cell>
          <cell r="I18">
            <v>11.1</v>
          </cell>
          <cell r="J18">
            <v>6.4</v>
          </cell>
          <cell r="K18">
            <v>14</v>
          </cell>
          <cell r="L18">
            <v>10.1</v>
          </cell>
          <cell r="M18">
            <v>5.8</v>
          </cell>
          <cell r="N18">
            <v>12.8</v>
          </cell>
          <cell r="O18">
            <v>3.7</v>
          </cell>
          <cell r="P18">
            <v>12.9</v>
          </cell>
        </row>
        <row r="19">
          <cell r="B19" t="str">
            <v>Alfalfa sprouts</v>
          </cell>
          <cell r="C19">
            <v>3.5</v>
          </cell>
          <cell r="D19">
            <v>1.9</v>
          </cell>
          <cell r="E19">
            <v>3.3</v>
          </cell>
          <cell r="F19">
            <v>1.3</v>
          </cell>
          <cell r="G19">
            <v>1.9</v>
          </cell>
          <cell r="H19">
            <v>3.3</v>
          </cell>
          <cell r="I19">
            <v>0.8</v>
          </cell>
          <cell r="J19">
            <v>0.4</v>
          </cell>
          <cell r="K19">
            <v>0.6</v>
          </cell>
          <cell r="L19">
            <v>2.8</v>
          </cell>
          <cell r="M19">
            <v>2.2000000000000002</v>
          </cell>
          <cell r="N19">
            <v>2.7</v>
          </cell>
          <cell r="O19">
            <v>0.6</v>
          </cell>
          <cell r="P19">
            <v>2.4</v>
          </cell>
        </row>
        <row r="20">
          <cell r="B20" t="str">
            <v>Bean sprouts</v>
          </cell>
          <cell r="C20">
            <v>8.4</v>
          </cell>
          <cell r="D20">
            <v>8.3000000000000007</v>
          </cell>
          <cell r="E20">
            <v>8</v>
          </cell>
          <cell r="F20">
            <v>4.2</v>
          </cell>
          <cell r="G20">
            <v>7.7</v>
          </cell>
          <cell r="H20">
            <v>12.1</v>
          </cell>
          <cell r="I20">
            <v>8</v>
          </cell>
          <cell r="J20">
            <v>5.4</v>
          </cell>
          <cell r="K20">
            <v>12.1</v>
          </cell>
          <cell r="L20">
            <v>4.5999999999999996</v>
          </cell>
          <cell r="M20">
            <v>2.7</v>
          </cell>
          <cell r="N20">
            <v>6.8</v>
          </cell>
          <cell r="O20">
            <v>2.2999999999999998</v>
          </cell>
          <cell r="P20">
            <v>8.6999999999999993</v>
          </cell>
        </row>
        <row r="21">
          <cell r="A21">
            <v>20</v>
          </cell>
          <cell r="B21" t="str">
            <v>Cucumbers</v>
          </cell>
          <cell r="C21">
            <v>67.599999999999994</v>
          </cell>
          <cell r="D21">
            <v>60.7</v>
          </cell>
          <cell r="E21">
            <v>59</v>
          </cell>
          <cell r="F21">
            <v>58.2</v>
          </cell>
          <cell r="G21">
            <v>65.3</v>
          </cell>
          <cell r="H21">
            <v>62.9</v>
          </cell>
          <cell r="I21">
            <v>58.7</v>
          </cell>
          <cell r="J21">
            <v>55.8</v>
          </cell>
          <cell r="K21">
            <v>50.9</v>
          </cell>
          <cell r="L21">
            <v>25.7</v>
          </cell>
          <cell r="M21">
            <v>67.599999999999994</v>
          </cell>
          <cell r="N21">
            <v>42.2</v>
          </cell>
          <cell r="O21">
            <v>27.1</v>
          </cell>
          <cell r="P21">
            <v>62.9</v>
          </cell>
        </row>
        <row r="22">
          <cell r="A22">
            <v>21</v>
          </cell>
          <cell r="B22" t="str">
            <v>Bell peppers</v>
          </cell>
          <cell r="C22">
            <v>64.8</v>
          </cell>
          <cell r="D22">
            <v>59.7</v>
          </cell>
          <cell r="E22">
            <v>53.6</v>
          </cell>
          <cell r="F22">
            <v>65.900000000000006</v>
          </cell>
          <cell r="G22">
            <v>63.5</v>
          </cell>
          <cell r="H22">
            <v>69.2</v>
          </cell>
          <cell r="I22">
            <v>44.4</v>
          </cell>
          <cell r="J22">
            <v>57.4</v>
          </cell>
          <cell r="K22">
            <v>59.7</v>
          </cell>
          <cell r="L22">
            <v>57.9</v>
          </cell>
          <cell r="M22">
            <v>67.5</v>
          </cell>
          <cell r="N22">
            <v>46.4</v>
          </cell>
          <cell r="O22">
            <v>42.7</v>
          </cell>
          <cell r="P22">
            <v>63.6</v>
          </cell>
        </row>
        <row r="23">
          <cell r="B23" t="str">
            <v>Hot peppers</v>
          </cell>
          <cell r="C23">
            <v>24.1</v>
          </cell>
          <cell r="D23">
            <v>16.7</v>
          </cell>
          <cell r="E23">
            <v>13.3</v>
          </cell>
          <cell r="F23">
            <v>18.5</v>
          </cell>
          <cell r="G23">
            <v>23</v>
          </cell>
          <cell r="H23">
            <v>13.7</v>
          </cell>
          <cell r="I23">
            <v>14.4</v>
          </cell>
          <cell r="J23">
            <v>22.3</v>
          </cell>
          <cell r="K23">
            <v>17.899999999999999</v>
          </cell>
          <cell r="L23">
            <v>11.9</v>
          </cell>
          <cell r="M23">
            <v>22.6</v>
          </cell>
          <cell r="N23">
            <v>12.5</v>
          </cell>
          <cell r="O23">
            <v>12.6</v>
          </cell>
          <cell r="P23">
            <v>19.399999999999999</v>
          </cell>
        </row>
        <row r="24">
          <cell r="B24" t="str">
            <v>Celery</v>
          </cell>
          <cell r="C24">
            <v>43.5</v>
          </cell>
          <cell r="D24">
            <v>50.3</v>
          </cell>
          <cell r="E24">
            <v>53.7</v>
          </cell>
          <cell r="F24">
            <v>48.6</v>
          </cell>
          <cell r="G24">
            <v>45.2</v>
          </cell>
          <cell r="H24">
            <v>55</v>
          </cell>
          <cell r="I24">
            <v>37.299999999999997</v>
          </cell>
          <cell r="J24">
            <v>37.299999999999997</v>
          </cell>
          <cell r="K24">
            <v>37.5</v>
          </cell>
          <cell r="L24">
            <v>32</v>
          </cell>
          <cell r="M24">
            <v>59.1</v>
          </cell>
          <cell r="N24">
            <v>48.5</v>
          </cell>
          <cell r="O24">
            <v>41</v>
          </cell>
          <cell r="P24">
            <v>47.6</v>
          </cell>
        </row>
        <row r="25">
          <cell r="B25" t="str">
            <v>Any carrots</v>
          </cell>
          <cell r="C25">
            <v>82.7</v>
          </cell>
          <cell r="D25">
            <v>79.3</v>
          </cell>
          <cell r="E25">
            <v>79.7</v>
          </cell>
          <cell r="F25">
            <v>82.5</v>
          </cell>
          <cell r="G25">
            <v>80</v>
          </cell>
          <cell r="H25">
            <v>82.3</v>
          </cell>
          <cell r="I25">
            <v>86</v>
          </cell>
          <cell r="J25">
            <v>89.2</v>
          </cell>
          <cell r="K25">
            <v>89.3</v>
          </cell>
          <cell r="L25">
            <v>84.2</v>
          </cell>
          <cell r="M25">
            <v>83.8</v>
          </cell>
          <cell r="N25">
            <v>75.099999999999994</v>
          </cell>
          <cell r="O25">
            <v>72.3</v>
          </cell>
          <cell r="P25">
            <v>81.400000000000006</v>
          </cell>
        </row>
        <row r="26">
          <cell r="B26" t="str">
            <v>Carrots (not mini)</v>
          </cell>
          <cell r="C26">
            <v>72.400000000000006</v>
          </cell>
          <cell r="D26">
            <v>67.599999999999994</v>
          </cell>
          <cell r="E26">
            <v>69.2</v>
          </cell>
          <cell r="F26">
            <v>68.7</v>
          </cell>
          <cell r="G26">
            <v>65.400000000000006</v>
          </cell>
          <cell r="H26">
            <v>70.5</v>
          </cell>
          <cell r="I26">
            <v>74.3</v>
          </cell>
          <cell r="J26">
            <v>80.3</v>
          </cell>
          <cell r="K26">
            <v>81.5</v>
          </cell>
          <cell r="L26">
            <v>80.8</v>
          </cell>
          <cell r="M26">
            <v>76.2</v>
          </cell>
          <cell r="N26">
            <v>66.900000000000006</v>
          </cell>
          <cell r="O26">
            <v>61.2</v>
          </cell>
          <cell r="P26">
            <v>68.900000000000006</v>
          </cell>
        </row>
        <row r="27">
          <cell r="B27" t="str">
            <v>Mini carrots</v>
          </cell>
          <cell r="C27">
            <v>34.9</v>
          </cell>
          <cell r="D27">
            <v>36.299999999999997</v>
          </cell>
          <cell r="E27">
            <v>34.4</v>
          </cell>
          <cell r="F27">
            <v>38.299999999999997</v>
          </cell>
          <cell r="G27">
            <v>38.1</v>
          </cell>
          <cell r="H27">
            <v>34.5</v>
          </cell>
          <cell r="I27">
            <v>32.6</v>
          </cell>
          <cell r="J27">
            <v>30.3</v>
          </cell>
          <cell r="K27">
            <v>31.3</v>
          </cell>
          <cell r="L27">
            <v>25.1</v>
          </cell>
          <cell r="M27">
            <v>33.700000000000003</v>
          </cell>
          <cell r="N27">
            <v>28.7</v>
          </cell>
          <cell r="O27">
            <v>34</v>
          </cell>
          <cell r="P27">
            <v>35.9</v>
          </cell>
        </row>
        <row r="28">
          <cell r="B28" t="str">
            <v>Peas (shelled or in pods)</v>
          </cell>
          <cell r="C28">
            <v>35.200000000000003</v>
          </cell>
          <cell r="D28">
            <v>38.200000000000003</v>
          </cell>
          <cell r="E28">
            <v>37.6</v>
          </cell>
          <cell r="F28">
            <v>34.700000000000003</v>
          </cell>
          <cell r="G28">
            <v>27.7</v>
          </cell>
          <cell r="H28">
            <v>20.2</v>
          </cell>
          <cell r="I28">
            <v>31.7</v>
          </cell>
          <cell r="J28">
            <v>28.2</v>
          </cell>
          <cell r="K28">
            <v>32.4</v>
          </cell>
          <cell r="L28">
            <v>31.6</v>
          </cell>
          <cell r="M28">
            <v>36</v>
          </cell>
          <cell r="N28">
            <v>39.799999999999997</v>
          </cell>
          <cell r="O28">
            <v>23.5</v>
          </cell>
          <cell r="P28">
            <v>28.8</v>
          </cell>
        </row>
        <row r="29">
          <cell r="B29" t="str">
            <v>Green or yellow beans</v>
          </cell>
          <cell r="C29">
            <v>29.9</v>
          </cell>
          <cell r="D29">
            <v>28.1</v>
          </cell>
          <cell r="E29">
            <v>26.9</v>
          </cell>
          <cell r="F29">
            <v>23.7</v>
          </cell>
          <cell r="G29">
            <v>44.1</v>
          </cell>
          <cell r="H29">
            <v>37.299999999999997</v>
          </cell>
          <cell r="I29">
            <v>37.9</v>
          </cell>
          <cell r="J29">
            <v>32.700000000000003</v>
          </cell>
          <cell r="K29">
            <v>28.6</v>
          </cell>
          <cell r="L29">
            <v>17.100000000000001</v>
          </cell>
          <cell r="M29">
            <v>14.5</v>
          </cell>
          <cell r="N29">
            <v>23.4</v>
          </cell>
          <cell r="O29">
            <v>18.8</v>
          </cell>
          <cell r="P29">
            <v>36.6</v>
          </cell>
        </row>
        <row r="30">
          <cell r="A30">
            <v>29</v>
          </cell>
          <cell r="B30" t="str">
            <v>Broccoli</v>
          </cell>
          <cell r="C30">
            <v>58</v>
          </cell>
          <cell r="D30">
            <v>51.2</v>
          </cell>
          <cell r="E30">
            <v>48.1</v>
          </cell>
          <cell r="F30">
            <v>50</v>
          </cell>
          <cell r="G30">
            <v>57.6</v>
          </cell>
          <cell r="H30">
            <v>56</v>
          </cell>
          <cell r="I30">
            <v>50.5</v>
          </cell>
          <cell r="J30">
            <v>49.8</v>
          </cell>
          <cell r="K30">
            <v>52.7</v>
          </cell>
          <cell r="L30">
            <v>51.6</v>
          </cell>
          <cell r="M30">
            <v>64.7</v>
          </cell>
          <cell r="N30">
            <v>53.2</v>
          </cell>
          <cell r="O30">
            <v>47.2</v>
          </cell>
          <cell r="P30">
            <v>55.5</v>
          </cell>
        </row>
        <row r="31">
          <cell r="A31">
            <v>30</v>
          </cell>
          <cell r="B31" t="str">
            <v>Cauliflower</v>
          </cell>
          <cell r="C31">
            <v>36.799999999999997</v>
          </cell>
          <cell r="D31">
            <v>32</v>
          </cell>
          <cell r="E31">
            <v>36.9</v>
          </cell>
          <cell r="F31">
            <v>33.299999999999997</v>
          </cell>
          <cell r="G31">
            <v>33.299999999999997</v>
          </cell>
          <cell r="H31">
            <v>33.200000000000003</v>
          </cell>
          <cell r="I31">
            <v>20.100000000000001</v>
          </cell>
          <cell r="J31">
            <v>18.7</v>
          </cell>
          <cell r="K31">
            <v>31</v>
          </cell>
          <cell r="L31">
            <v>37.200000000000003</v>
          </cell>
          <cell r="M31">
            <v>38.200000000000003</v>
          </cell>
          <cell r="N31">
            <v>27.2</v>
          </cell>
          <cell r="O31">
            <v>25.2</v>
          </cell>
          <cell r="P31">
            <v>33</v>
          </cell>
        </row>
        <row r="32">
          <cell r="B32" t="str">
            <v>Leeks</v>
          </cell>
          <cell r="C32">
            <v>8.4</v>
          </cell>
          <cell r="D32">
            <v>5.7</v>
          </cell>
          <cell r="E32">
            <v>6.1</v>
          </cell>
          <cell r="F32">
            <v>3.7</v>
          </cell>
          <cell r="G32">
            <v>7.6</v>
          </cell>
          <cell r="H32">
            <v>16.600000000000001</v>
          </cell>
          <cell r="I32">
            <v>5.3</v>
          </cell>
          <cell r="J32">
            <v>2.5</v>
          </cell>
          <cell r="K32">
            <v>7.9</v>
          </cell>
          <cell r="L32">
            <v>3.6</v>
          </cell>
          <cell r="M32">
            <v>9.6</v>
          </cell>
          <cell r="N32">
            <v>4.8</v>
          </cell>
          <cell r="O32">
            <v>5.3</v>
          </cell>
          <cell r="P32">
            <v>9.1999999999999993</v>
          </cell>
        </row>
        <row r="33">
          <cell r="B33" t="str">
            <v>Fresh garlic (not powdered)</v>
          </cell>
          <cell r="C33">
            <v>63</v>
          </cell>
          <cell r="D33">
            <v>42.6</v>
          </cell>
          <cell r="E33">
            <v>40.6</v>
          </cell>
          <cell r="F33">
            <v>47</v>
          </cell>
          <cell r="G33">
            <v>51.6</v>
          </cell>
          <cell r="H33">
            <v>45.3</v>
          </cell>
          <cell r="I33">
            <v>31.8</v>
          </cell>
          <cell r="J33">
            <v>41.9</v>
          </cell>
          <cell r="K33">
            <v>32.5</v>
          </cell>
          <cell r="L33">
            <v>25.6</v>
          </cell>
          <cell r="M33">
            <v>64</v>
          </cell>
          <cell r="N33">
            <v>40.9</v>
          </cell>
          <cell r="O33">
            <v>23.2</v>
          </cell>
          <cell r="P33">
            <v>48.9</v>
          </cell>
        </row>
        <row r="34">
          <cell r="A34">
            <v>33</v>
          </cell>
          <cell r="B34" t="str">
            <v>Mushrooms</v>
          </cell>
          <cell r="C34">
            <v>47</v>
          </cell>
          <cell r="D34">
            <v>48.4</v>
          </cell>
          <cell r="E34">
            <v>45.3</v>
          </cell>
          <cell r="F34">
            <v>47.9</v>
          </cell>
          <cell r="G34">
            <v>50.2</v>
          </cell>
          <cell r="H34">
            <v>53.3</v>
          </cell>
          <cell r="I34">
            <v>47.5</v>
          </cell>
          <cell r="J34">
            <v>51.6</v>
          </cell>
          <cell r="K34">
            <v>46.9</v>
          </cell>
          <cell r="L34">
            <v>48.5</v>
          </cell>
          <cell r="M34">
            <v>54.6</v>
          </cell>
          <cell r="N34">
            <v>43.6</v>
          </cell>
          <cell r="O34">
            <v>37.299999999999997</v>
          </cell>
          <cell r="P34">
            <v>50</v>
          </cell>
        </row>
        <row r="35">
          <cell r="A35">
            <v>34</v>
          </cell>
          <cell r="B35" t="str">
            <v>Zucchini</v>
          </cell>
          <cell r="C35">
            <v>26.6</v>
          </cell>
          <cell r="D35">
            <v>19.600000000000001</v>
          </cell>
          <cell r="E35">
            <v>12.1</v>
          </cell>
          <cell r="F35">
            <v>15.9</v>
          </cell>
          <cell r="G35">
            <v>22.8</v>
          </cell>
          <cell r="H35">
            <v>21</v>
          </cell>
          <cell r="I35">
            <v>6.9</v>
          </cell>
          <cell r="J35">
            <v>14.6</v>
          </cell>
          <cell r="K35">
            <v>7.1</v>
          </cell>
          <cell r="L35">
            <v>7.5</v>
          </cell>
          <cell r="M35">
            <v>20.9</v>
          </cell>
          <cell r="N35">
            <v>18</v>
          </cell>
          <cell r="O35">
            <v>6.9</v>
          </cell>
          <cell r="P35">
            <v>21.1</v>
          </cell>
        </row>
        <row r="36">
          <cell r="B36" t="str">
            <v>Any onions</v>
          </cell>
          <cell r="C36">
            <v>86.9</v>
          </cell>
          <cell r="D36">
            <v>83.6</v>
          </cell>
          <cell r="E36">
            <v>80.900000000000006</v>
          </cell>
          <cell r="F36">
            <v>83.8</v>
          </cell>
          <cell r="G36">
            <v>81.400000000000006</v>
          </cell>
          <cell r="H36">
            <v>82.6</v>
          </cell>
          <cell r="I36">
            <v>80.3</v>
          </cell>
          <cell r="J36">
            <v>80.5</v>
          </cell>
          <cell r="K36">
            <v>80.7</v>
          </cell>
          <cell r="L36">
            <v>80.8</v>
          </cell>
          <cell r="M36">
            <v>86.5</v>
          </cell>
          <cell r="N36">
            <v>77.599999999999994</v>
          </cell>
          <cell r="O36">
            <v>71.8</v>
          </cell>
          <cell r="P36">
            <v>82.7</v>
          </cell>
        </row>
        <row r="37">
          <cell r="B37" t="str">
            <v>White/yellow onions</v>
          </cell>
          <cell r="C37">
            <v>77.2</v>
          </cell>
          <cell r="D37">
            <v>76.2</v>
          </cell>
          <cell r="E37">
            <v>70.599999999999994</v>
          </cell>
          <cell r="F37">
            <v>72.2</v>
          </cell>
          <cell r="G37">
            <v>70.599999999999994</v>
          </cell>
          <cell r="H37">
            <v>74.900000000000006</v>
          </cell>
          <cell r="I37">
            <v>76.8</v>
          </cell>
          <cell r="J37">
            <v>75.7</v>
          </cell>
          <cell r="K37">
            <v>73.3</v>
          </cell>
          <cell r="L37">
            <v>76.8</v>
          </cell>
          <cell r="M37">
            <v>75</v>
          </cell>
          <cell r="N37">
            <v>69.3</v>
          </cell>
          <cell r="O37">
            <v>65.8</v>
          </cell>
          <cell r="P37">
            <v>73.5</v>
          </cell>
        </row>
        <row r="38">
          <cell r="B38" t="str">
            <v>Red onions</v>
          </cell>
          <cell r="C38">
            <v>35.299999999999997</v>
          </cell>
          <cell r="D38">
            <v>32</v>
          </cell>
          <cell r="E38">
            <v>29.6</v>
          </cell>
          <cell r="F38">
            <v>29.8</v>
          </cell>
          <cell r="G38">
            <v>35</v>
          </cell>
          <cell r="H38">
            <v>28.7</v>
          </cell>
          <cell r="I38">
            <v>22.2</v>
          </cell>
          <cell r="J38">
            <v>26.9</v>
          </cell>
          <cell r="K38">
            <v>31</v>
          </cell>
          <cell r="L38">
            <v>29.3</v>
          </cell>
          <cell r="M38">
            <v>42.9</v>
          </cell>
          <cell r="N38">
            <v>29.3</v>
          </cell>
          <cell r="O38">
            <v>10.3</v>
          </cell>
          <cell r="P38">
            <v>32.200000000000003</v>
          </cell>
        </row>
        <row r="39">
          <cell r="B39" t="str">
            <v>Green onions</v>
          </cell>
          <cell r="C39">
            <v>39.5</v>
          </cell>
          <cell r="D39">
            <v>37.6</v>
          </cell>
          <cell r="E39">
            <v>32.799999999999997</v>
          </cell>
          <cell r="F39">
            <v>33.9</v>
          </cell>
          <cell r="G39">
            <v>36.299999999999997</v>
          </cell>
          <cell r="H39">
            <v>29.2</v>
          </cell>
          <cell r="I39">
            <v>16.8</v>
          </cell>
          <cell r="J39">
            <v>27.3</v>
          </cell>
          <cell r="K39">
            <v>20.2</v>
          </cell>
          <cell r="L39">
            <v>19.8</v>
          </cell>
          <cell r="M39">
            <v>34.1</v>
          </cell>
          <cell r="N39">
            <v>27.5</v>
          </cell>
          <cell r="O39">
            <v>14.3</v>
          </cell>
          <cell r="P39">
            <v>34</v>
          </cell>
        </row>
        <row r="40">
          <cell r="B40" t="str">
            <v>Vegetable juice</v>
          </cell>
          <cell r="C40">
            <v>15</v>
          </cell>
          <cell r="D40">
            <v>11.9</v>
          </cell>
          <cell r="E40">
            <v>13.7</v>
          </cell>
          <cell r="F40">
            <v>14.9</v>
          </cell>
          <cell r="G40">
            <v>14.5</v>
          </cell>
          <cell r="H40">
            <v>31</v>
          </cell>
          <cell r="I40">
            <v>17</v>
          </cell>
          <cell r="J40">
            <v>14.3</v>
          </cell>
          <cell r="K40">
            <v>11.6</v>
          </cell>
          <cell r="L40">
            <v>11.2</v>
          </cell>
          <cell r="M40">
            <v>12.4</v>
          </cell>
          <cell r="N40">
            <v>9.9</v>
          </cell>
          <cell r="O40">
            <v>15</v>
          </cell>
          <cell r="P40">
            <v>18.2</v>
          </cell>
        </row>
        <row r="41">
          <cell r="B41" t="str">
            <v>HERBS &amp; SPICES</v>
          </cell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</row>
        <row r="42">
          <cell r="B42" t="str">
            <v>Any fresh herbs</v>
          </cell>
          <cell r="C42">
            <v>59.1</v>
          </cell>
          <cell r="D42">
            <v>45.2</v>
          </cell>
          <cell r="E42">
            <v>30.5</v>
          </cell>
          <cell r="F42">
            <v>29.9</v>
          </cell>
          <cell r="G42">
            <v>48.5</v>
          </cell>
          <cell r="H42">
            <v>50.2</v>
          </cell>
          <cell r="I42">
            <v>29.7</v>
          </cell>
          <cell r="J42">
            <v>37.299999999999997</v>
          </cell>
          <cell r="K42">
            <v>35.9</v>
          </cell>
          <cell r="L42">
            <v>22.7</v>
          </cell>
          <cell r="M42">
            <v>44.9</v>
          </cell>
          <cell r="N42">
            <v>27.1</v>
          </cell>
          <cell r="O42">
            <v>21.2</v>
          </cell>
          <cell r="P42">
            <v>47.5</v>
          </cell>
        </row>
        <row r="43">
          <cell r="B43" t="str">
            <v>Fresh Thai basil</v>
          </cell>
          <cell r="C43">
            <v>8.6999999999999993</v>
          </cell>
          <cell r="D43">
            <v>8.3000000000000007</v>
          </cell>
          <cell r="E43">
            <v>4.5999999999999996</v>
          </cell>
          <cell r="F43">
            <v>4.7</v>
          </cell>
          <cell r="G43">
            <v>10.8</v>
          </cell>
          <cell r="H43">
            <v>10.3</v>
          </cell>
          <cell r="I43">
            <v>5</v>
          </cell>
          <cell r="J43">
            <v>4</v>
          </cell>
          <cell r="K43">
            <v>3.4</v>
          </cell>
          <cell r="L43">
            <v>4.4000000000000004</v>
          </cell>
          <cell r="M43">
            <v>7.8</v>
          </cell>
          <cell r="N43">
            <v>4.7</v>
          </cell>
          <cell r="O43">
            <v>2.2999999999999998</v>
          </cell>
          <cell r="P43">
            <v>9.1999999999999993</v>
          </cell>
        </row>
        <row r="44">
          <cell r="B44" t="str">
            <v>Fresh basil</v>
          </cell>
          <cell r="C44">
            <v>18</v>
          </cell>
          <cell r="D44">
            <v>14.1</v>
          </cell>
          <cell r="E44">
            <v>8.4</v>
          </cell>
          <cell r="F44">
            <v>8.5</v>
          </cell>
          <cell r="G44">
            <v>19.3</v>
          </cell>
          <cell r="H44">
            <v>22.2</v>
          </cell>
          <cell r="I44">
            <v>12.7</v>
          </cell>
          <cell r="J44">
            <v>10.6</v>
          </cell>
          <cell r="K44">
            <v>12</v>
          </cell>
          <cell r="L44">
            <v>6.1</v>
          </cell>
          <cell r="M44">
            <v>15.9</v>
          </cell>
          <cell r="N44">
            <v>9.9</v>
          </cell>
          <cell r="O44">
            <v>5.9</v>
          </cell>
          <cell r="P44">
            <v>17.8</v>
          </cell>
        </row>
        <row r="45">
          <cell r="B45" t="str">
            <v>Fresh cilantro/coriander</v>
          </cell>
          <cell r="C45">
            <v>27.3</v>
          </cell>
          <cell r="D45">
            <v>18.100000000000001</v>
          </cell>
          <cell r="E45">
            <v>8.4</v>
          </cell>
          <cell r="F45">
            <v>8.1</v>
          </cell>
          <cell r="G45">
            <v>18.8</v>
          </cell>
          <cell r="H45">
            <v>15.4</v>
          </cell>
          <cell r="I45">
            <v>9</v>
          </cell>
          <cell r="J45">
            <v>10.9</v>
          </cell>
          <cell r="K45">
            <v>5.9</v>
          </cell>
          <cell r="L45">
            <v>4.0999999999999996</v>
          </cell>
          <cell r="M45">
            <v>17.5</v>
          </cell>
          <cell r="N45">
            <v>11.1</v>
          </cell>
          <cell r="O45">
            <v>6.2</v>
          </cell>
          <cell r="P45">
            <v>17.600000000000001</v>
          </cell>
        </row>
        <row r="46">
          <cell r="B46" t="str">
            <v>Fresh tarragon</v>
          </cell>
          <cell r="C46">
            <v>2.2000000000000002</v>
          </cell>
          <cell r="D46">
            <v>1.4</v>
          </cell>
          <cell r="E46">
            <v>1.3</v>
          </cell>
          <cell r="F46">
            <v>1.7</v>
          </cell>
          <cell r="G46">
            <v>3.6</v>
          </cell>
          <cell r="H46">
            <v>4.4000000000000004</v>
          </cell>
          <cell r="I46">
            <v>1.1000000000000001</v>
          </cell>
          <cell r="J46">
            <v>4.8</v>
          </cell>
          <cell r="K46">
            <v>1.2</v>
          </cell>
          <cell r="L46">
            <v>2.2999999999999998</v>
          </cell>
          <cell r="M46">
            <v>1.8</v>
          </cell>
          <cell r="N46">
            <v>2.2000000000000002</v>
          </cell>
          <cell r="O46">
            <v>1.5</v>
          </cell>
          <cell r="P46">
            <v>3.2</v>
          </cell>
        </row>
        <row r="47">
          <cell r="B47" t="str">
            <v>Fresh parsley</v>
          </cell>
          <cell r="C47">
            <v>29.6</v>
          </cell>
          <cell r="D47">
            <v>20.2</v>
          </cell>
          <cell r="E47">
            <v>16</v>
          </cell>
          <cell r="F47">
            <v>14.9</v>
          </cell>
          <cell r="G47">
            <v>28.8</v>
          </cell>
          <cell r="H47">
            <v>29.2</v>
          </cell>
          <cell r="I47">
            <v>12.5</v>
          </cell>
          <cell r="J47">
            <v>17.399999999999999</v>
          </cell>
          <cell r="K47">
            <v>21.4</v>
          </cell>
          <cell r="L47">
            <v>10.9</v>
          </cell>
          <cell r="M47">
            <v>16.600000000000001</v>
          </cell>
          <cell r="N47">
            <v>12.9</v>
          </cell>
          <cell r="O47">
            <v>9.9</v>
          </cell>
          <cell r="P47">
            <v>26.1</v>
          </cell>
        </row>
        <row r="48">
          <cell r="B48" t="str">
            <v>Other fresh herbs</v>
          </cell>
          <cell r="C48">
            <v>32</v>
          </cell>
          <cell r="D48">
            <v>23.7</v>
          </cell>
          <cell r="E48">
            <v>18.899999999999999</v>
          </cell>
          <cell r="F48">
            <v>17.399999999999999</v>
          </cell>
          <cell r="G48">
            <v>25.3</v>
          </cell>
          <cell r="H48">
            <v>21.5</v>
          </cell>
          <cell r="I48">
            <v>18.3</v>
          </cell>
          <cell r="J48">
            <v>15.3</v>
          </cell>
          <cell r="K48">
            <v>16.399999999999999</v>
          </cell>
          <cell r="L48">
            <v>13.8</v>
          </cell>
          <cell r="M48">
            <v>24.7</v>
          </cell>
          <cell r="N48">
            <v>13.7</v>
          </cell>
          <cell r="O48">
            <v>10.6</v>
          </cell>
          <cell r="P48">
            <v>24</v>
          </cell>
        </row>
        <row r="49">
          <cell r="B49" t="str">
            <v>Any spices</v>
          </cell>
          <cell r="C49">
            <v>91.5</v>
          </cell>
          <cell r="D49">
            <v>92.8</v>
          </cell>
          <cell r="E49">
            <v>93.2</v>
          </cell>
          <cell r="F49">
            <v>90.2</v>
          </cell>
          <cell r="G49">
            <v>88.9</v>
          </cell>
          <cell r="H49">
            <v>92.4</v>
          </cell>
          <cell r="I49">
            <v>86.9</v>
          </cell>
          <cell r="J49">
            <v>91</v>
          </cell>
          <cell r="K49">
            <v>91.6</v>
          </cell>
          <cell r="L49">
            <v>86.3</v>
          </cell>
          <cell r="M49">
            <v>94.4</v>
          </cell>
          <cell r="N49">
            <v>90.2</v>
          </cell>
          <cell r="O49">
            <v>73.2</v>
          </cell>
          <cell r="P49">
            <v>90.7</v>
          </cell>
        </row>
        <row r="50">
          <cell r="B50" t="str">
            <v>Pepper (whole/ground, white, black, blended)</v>
          </cell>
          <cell r="C50">
            <v>85.3</v>
          </cell>
          <cell r="D50">
            <v>85.6</v>
          </cell>
          <cell r="E50">
            <v>89.8</v>
          </cell>
          <cell r="F50">
            <v>86.6</v>
          </cell>
          <cell r="G50">
            <v>82.4</v>
          </cell>
          <cell r="H50">
            <v>87.8</v>
          </cell>
          <cell r="I50">
            <v>80</v>
          </cell>
          <cell r="J50">
            <v>87.1</v>
          </cell>
          <cell r="K50">
            <v>85.4</v>
          </cell>
          <cell r="L50">
            <v>78.099999999999994</v>
          </cell>
          <cell r="M50">
            <v>87.6</v>
          </cell>
          <cell r="N50">
            <v>85.4</v>
          </cell>
          <cell r="O50">
            <v>64.599999999999994</v>
          </cell>
          <cell r="P50">
            <v>84.8</v>
          </cell>
        </row>
        <row r="51">
          <cell r="B51" t="str">
            <v>Curry powder</v>
          </cell>
          <cell r="C51">
            <v>27</v>
          </cell>
          <cell r="D51">
            <v>20.399999999999999</v>
          </cell>
          <cell r="E51">
            <v>12.5</v>
          </cell>
          <cell r="F51">
            <v>11.8</v>
          </cell>
          <cell r="G51">
            <v>16.2</v>
          </cell>
          <cell r="H51">
            <v>15.5</v>
          </cell>
          <cell r="I51">
            <v>11.9</v>
          </cell>
          <cell r="J51">
            <v>18.899999999999999</v>
          </cell>
          <cell r="K51">
            <v>14.5</v>
          </cell>
          <cell r="L51">
            <v>12.9</v>
          </cell>
          <cell r="M51">
            <v>16.399999999999999</v>
          </cell>
          <cell r="N51">
            <v>17.3</v>
          </cell>
          <cell r="O51">
            <v>14.2</v>
          </cell>
          <cell r="P51">
            <v>17.600000000000001</v>
          </cell>
        </row>
        <row r="52">
          <cell r="B52" t="str">
            <v>Paprika</v>
          </cell>
          <cell r="C52">
            <v>28.3</v>
          </cell>
          <cell r="D52">
            <v>20</v>
          </cell>
          <cell r="E52">
            <v>22.7</v>
          </cell>
          <cell r="F52">
            <v>21.8</v>
          </cell>
          <cell r="G52">
            <v>23.4</v>
          </cell>
          <cell r="H52">
            <v>19.399999999999999</v>
          </cell>
          <cell r="I52">
            <v>14.7</v>
          </cell>
          <cell r="J52">
            <v>19.7</v>
          </cell>
          <cell r="K52">
            <v>17.399999999999999</v>
          </cell>
          <cell r="L52">
            <v>13.7</v>
          </cell>
          <cell r="M52">
            <v>17.2</v>
          </cell>
          <cell r="N52">
            <v>19.100000000000001</v>
          </cell>
          <cell r="O52">
            <v>14.3</v>
          </cell>
          <cell r="P52">
            <v>22.2</v>
          </cell>
        </row>
        <row r="53">
          <cell r="B53" t="str">
            <v>Turmeric</v>
          </cell>
          <cell r="C53">
            <v>23.3</v>
          </cell>
          <cell r="D53">
            <v>11.4</v>
          </cell>
          <cell r="E53">
            <v>10.6</v>
          </cell>
          <cell r="F53">
            <v>8.6999999999999993</v>
          </cell>
          <cell r="G53">
            <v>16.5</v>
          </cell>
          <cell r="H53">
            <v>14.2</v>
          </cell>
          <cell r="I53">
            <v>9.1999999999999993</v>
          </cell>
          <cell r="J53">
            <v>14.4</v>
          </cell>
          <cell r="K53">
            <v>7.4</v>
          </cell>
          <cell r="L53">
            <v>8.4</v>
          </cell>
          <cell r="M53">
            <v>9.9</v>
          </cell>
          <cell r="N53">
            <v>12.1</v>
          </cell>
          <cell r="O53">
            <v>8.1999999999999993</v>
          </cell>
          <cell r="P53">
            <v>15.4</v>
          </cell>
        </row>
        <row r="54">
          <cell r="B54" t="str">
            <v>Other spices</v>
          </cell>
          <cell r="C54">
            <v>55.7</v>
          </cell>
          <cell r="D54">
            <v>46.4</v>
          </cell>
          <cell r="E54">
            <v>45.4</v>
          </cell>
          <cell r="F54">
            <v>42.8</v>
          </cell>
          <cell r="G54">
            <v>48.8</v>
          </cell>
          <cell r="H54">
            <v>48.7</v>
          </cell>
          <cell r="I54">
            <v>40.4</v>
          </cell>
          <cell r="J54">
            <v>50.7</v>
          </cell>
          <cell r="K54">
            <v>38</v>
          </cell>
          <cell r="L54">
            <v>38.799999999999997</v>
          </cell>
          <cell r="M54">
            <v>42.7</v>
          </cell>
          <cell r="N54">
            <v>46.6</v>
          </cell>
          <cell r="O54">
            <v>37.700000000000003</v>
          </cell>
          <cell r="P54">
            <v>48.8</v>
          </cell>
        </row>
        <row r="55">
          <cell r="B55" t="str">
            <v>STORE-BOUGHT PREPARED SALADS &amp; DIPS</v>
          </cell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/>
          <cell r="N55"/>
          <cell r="O55"/>
          <cell r="P55"/>
        </row>
        <row r="56">
          <cell r="B56" t="str">
            <v>Any store-bought prepared salad</v>
          </cell>
          <cell r="C56">
            <v>14.3</v>
          </cell>
          <cell r="D56">
            <v>14.4</v>
          </cell>
          <cell r="E56">
            <v>17.2</v>
          </cell>
          <cell r="F56">
            <v>15</v>
          </cell>
          <cell r="G56">
            <v>15.7</v>
          </cell>
          <cell r="H56">
            <v>11.6</v>
          </cell>
          <cell r="I56">
            <v>13.7</v>
          </cell>
          <cell r="J56">
            <v>15.8</v>
          </cell>
          <cell r="K56">
            <v>15.5</v>
          </cell>
          <cell r="L56">
            <v>20.5</v>
          </cell>
          <cell r="M56">
            <v>14</v>
          </cell>
          <cell r="N56">
            <v>16.2</v>
          </cell>
          <cell r="O56">
            <v>15.6</v>
          </cell>
          <cell r="P56">
            <v>14.5</v>
          </cell>
        </row>
        <row r="57">
          <cell r="B57" t="str">
            <v>Green salad</v>
          </cell>
          <cell r="C57">
            <v>8.6</v>
          </cell>
          <cell r="D57">
            <v>10.199999999999999</v>
          </cell>
          <cell r="E57">
            <v>9.6999999999999993</v>
          </cell>
          <cell r="F57">
            <v>11.2</v>
          </cell>
          <cell r="G57">
            <v>10.199999999999999</v>
          </cell>
          <cell r="H57">
            <v>5.6</v>
          </cell>
          <cell r="I57">
            <v>9.4</v>
          </cell>
          <cell r="J57">
            <v>13.2</v>
          </cell>
          <cell r="K57">
            <v>9.6</v>
          </cell>
          <cell r="L57">
            <v>10.8</v>
          </cell>
          <cell r="M57">
            <v>9.5</v>
          </cell>
          <cell r="N57">
            <v>10.199999999999999</v>
          </cell>
          <cell r="O57">
            <v>9.1999999999999993</v>
          </cell>
          <cell r="P57">
            <v>9</v>
          </cell>
        </row>
        <row r="58">
          <cell r="B58" t="str">
            <v>Coleslaw</v>
          </cell>
          <cell r="C58">
            <v>4</v>
          </cell>
          <cell r="D58">
            <v>2.9</v>
          </cell>
          <cell r="E58">
            <v>3.8</v>
          </cell>
          <cell r="F58">
            <v>3.5</v>
          </cell>
          <cell r="G58">
            <v>3.8</v>
          </cell>
          <cell r="H58">
            <v>3.6</v>
          </cell>
          <cell r="I58">
            <v>3.5</v>
          </cell>
          <cell r="J58">
            <v>6.8</v>
          </cell>
          <cell r="K58">
            <v>3.4</v>
          </cell>
          <cell r="L58">
            <v>7.2</v>
          </cell>
          <cell r="M58">
            <v>2.9</v>
          </cell>
          <cell r="N58">
            <v>3.5</v>
          </cell>
          <cell r="O58">
            <v>3.2</v>
          </cell>
          <cell r="P58">
            <v>3.8</v>
          </cell>
        </row>
        <row r="59">
          <cell r="B59" t="str">
            <v>Potato salad</v>
          </cell>
          <cell r="C59">
            <v>2.8</v>
          </cell>
          <cell r="D59">
            <v>1.9</v>
          </cell>
          <cell r="E59">
            <v>5.8</v>
          </cell>
          <cell r="F59">
            <v>2.7</v>
          </cell>
          <cell r="G59">
            <v>3.2</v>
          </cell>
          <cell r="H59">
            <v>1.1000000000000001</v>
          </cell>
          <cell r="I59">
            <v>2.2999999999999998</v>
          </cell>
          <cell r="J59">
            <v>1.8</v>
          </cell>
          <cell r="K59">
            <v>3.4</v>
          </cell>
          <cell r="L59">
            <v>5.9</v>
          </cell>
          <cell r="M59">
            <v>1.9</v>
          </cell>
          <cell r="N59">
            <v>3.1</v>
          </cell>
          <cell r="O59">
            <v>3.9</v>
          </cell>
          <cell r="P59">
            <v>2.6</v>
          </cell>
        </row>
        <row r="60">
          <cell r="B60" t="str">
            <v>Pasta salad</v>
          </cell>
          <cell r="C60">
            <v>0.8</v>
          </cell>
          <cell r="D60">
            <v>1.1000000000000001</v>
          </cell>
          <cell r="E60">
            <v>2</v>
          </cell>
          <cell r="F60">
            <v>1</v>
          </cell>
          <cell r="G60">
            <v>2.1</v>
          </cell>
          <cell r="H60">
            <v>1.9</v>
          </cell>
          <cell r="I60">
            <v>1.9</v>
          </cell>
          <cell r="J60">
            <v>1.7</v>
          </cell>
          <cell r="K60">
            <v>0.7</v>
          </cell>
          <cell r="L60">
            <v>8</v>
          </cell>
          <cell r="M60">
            <v>0.5</v>
          </cell>
          <cell r="N60">
            <v>1.2</v>
          </cell>
          <cell r="O60">
            <v>3.5</v>
          </cell>
          <cell r="P60">
            <v>1.8</v>
          </cell>
        </row>
        <row r="61">
          <cell r="B61" t="str">
            <v>Fruit salad/pre-cut fruit/fruit platter</v>
          </cell>
          <cell r="C61">
            <v>2.9</v>
          </cell>
          <cell r="D61">
            <v>2.6</v>
          </cell>
          <cell r="E61">
            <v>3</v>
          </cell>
          <cell r="F61">
            <v>2.9</v>
          </cell>
          <cell r="G61">
            <v>3.6</v>
          </cell>
          <cell r="H61">
            <v>2.2999999999999998</v>
          </cell>
          <cell r="I61">
            <v>3.4</v>
          </cell>
          <cell r="J61">
            <v>3</v>
          </cell>
          <cell r="K61">
            <v>6.2</v>
          </cell>
          <cell r="L61">
            <v>5.5</v>
          </cell>
          <cell r="M61">
            <v>1</v>
          </cell>
          <cell r="N61">
            <v>5.4</v>
          </cell>
          <cell r="O61">
            <v>4.5999999999999996</v>
          </cell>
          <cell r="P61">
            <v>3.1</v>
          </cell>
        </row>
        <row r="62">
          <cell r="B62" t="str">
            <v>Salsa</v>
          </cell>
          <cell r="C62">
            <v>25.6</v>
          </cell>
          <cell r="D62">
            <v>24</v>
          </cell>
          <cell r="E62">
            <v>19.8</v>
          </cell>
          <cell r="F62">
            <v>30.7</v>
          </cell>
          <cell r="G62">
            <v>21.9</v>
          </cell>
          <cell r="H62">
            <v>16</v>
          </cell>
          <cell r="I62">
            <v>23</v>
          </cell>
          <cell r="J62">
            <v>26.8</v>
          </cell>
          <cell r="K62">
            <v>22.2</v>
          </cell>
          <cell r="L62">
            <v>22.9</v>
          </cell>
          <cell r="M62">
            <v>28.8</v>
          </cell>
          <cell r="N62">
            <v>24.7</v>
          </cell>
          <cell r="O62">
            <v>24.1</v>
          </cell>
          <cell r="P62">
            <v>21.7</v>
          </cell>
        </row>
        <row r="63">
          <cell r="B63" t="str">
            <v>Hummus</v>
          </cell>
          <cell r="C63">
            <v>12.9</v>
          </cell>
          <cell r="D63">
            <v>11.7</v>
          </cell>
          <cell r="E63">
            <v>7.1</v>
          </cell>
          <cell r="F63">
            <v>6.8</v>
          </cell>
          <cell r="G63">
            <v>16.2</v>
          </cell>
          <cell r="H63">
            <v>12.7</v>
          </cell>
          <cell r="I63">
            <v>8.8000000000000007</v>
          </cell>
          <cell r="J63">
            <v>13.6</v>
          </cell>
          <cell r="K63">
            <v>9.1999999999999993</v>
          </cell>
          <cell r="L63">
            <v>6.8</v>
          </cell>
          <cell r="M63">
            <v>7.3</v>
          </cell>
          <cell r="N63">
            <v>9.8000000000000007</v>
          </cell>
          <cell r="O63">
            <v>8.6</v>
          </cell>
          <cell r="P63">
            <v>13.4</v>
          </cell>
        </row>
        <row r="64">
          <cell r="A64">
            <v>63</v>
          </cell>
          <cell r="B64" t="str">
            <v>FRUITS</v>
          </cell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</row>
        <row r="65">
          <cell r="A65">
            <v>64</v>
          </cell>
          <cell r="B65" t="str">
            <v>Apples</v>
          </cell>
          <cell r="C65">
            <v>74.099999999999994</v>
          </cell>
          <cell r="D65">
            <v>73.2</v>
          </cell>
          <cell r="E65">
            <v>67.5</v>
          </cell>
          <cell r="F65">
            <v>72.3</v>
          </cell>
          <cell r="G65">
            <v>74.400000000000006</v>
          </cell>
          <cell r="H65">
            <v>69.099999999999994</v>
          </cell>
          <cell r="I65">
            <v>72.5</v>
          </cell>
          <cell r="J65">
            <v>61.1</v>
          </cell>
          <cell r="K65">
            <v>76.5</v>
          </cell>
          <cell r="L65">
            <v>73.099999999999994</v>
          </cell>
          <cell r="M65">
            <v>73</v>
          </cell>
          <cell r="N65">
            <v>61.1</v>
          </cell>
          <cell r="O65">
            <v>70.2</v>
          </cell>
          <cell r="P65">
            <v>72.3</v>
          </cell>
        </row>
        <row r="66">
          <cell r="B66" t="str">
            <v>Pears</v>
          </cell>
          <cell r="C66">
            <v>25.4</v>
          </cell>
          <cell r="D66">
            <v>24</v>
          </cell>
          <cell r="E66">
            <v>19</v>
          </cell>
          <cell r="F66">
            <v>23.9</v>
          </cell>
          <cell r="G66">
            <v>23.6</v>
          </cell>
          <cell r="H66">
            <v>25.2</v>
          </cell>
          <cell r="I66">
            <v>19.7</v>
          </cell>
          <cell r="J66">
            <v>17.399999999999999</v>
          </cell>
          <cell r="K66">
            <v>25.1</v>
          </cell>
          <cell r="L66">
            <v>26.6</v>
          </cell>
          <cell r="M66">
            <v>18.7</v>
          </cell>
          <cell r="N66">
            <v>15.6</v>
          </cell>
          <cell r="O66">
            <v>24.3</v>
          </cell>
          <cell r="P66">
            <v>23.9</v>
          </cell>
        </row>
        <row r="67">
          <cell r="B67" t="str">
            <v>Peaches</v>
          </cell>
          <cell r="C67">
            <v>15.4</v>
          </cell>
          <cell r="D67">
            <v>16.399999999999999</v>
          </cell>
          <cell r="E67">
            <v>13.5</v>
          </cell>
          <cell r="F67">
            <v>10.7</v>
          </cell>
          <cell r="G67">
            <v>17.3</v>
          </cell>
          <cell r="H67">
            <v>15.9</v>
          </cell>
          <cell r="I67">
            <v>13.1</v>
          </cell>
          <cell r="J67">
            <v>14.1</v>
          </cell>
          <cell r="K67">
            <v>14.4</v>
          </cell>
          <cell r="L67">
            <v>17.399999999999999</v>
          </cell>
          <cell r="M67">
            <v>7.5</v>
          </cell>
          <cell r="N67">
            <v>10.1</v>
          </cell>
          <cell r="O67">
            <v>8</v>
          </cell>
          <cell r="P67">
            <v>16</v>
          </cell>
        </row>
        <row r="68">
          <cell r="B68" t="str">
            <v>Nectarines</v>
          </cell>
          <cell r="C68">
            <v>13.2</v>
          </cell>
          <cell r="D68">
            <v>13.1</v>
          </cell>
          <cell r="E68">
            <v>11.1</v>
          </cell>
          <cell r="F68">
            <v>8</v>
          </cell>
          <cell r="G68">
            <v>10.7</v>
          </cell>
          <cell r="H68">
            <v>17.2</v>
          </cell>
          <cell r="I68">
            <v>9.4</v>
          </cell>
          <cell r="J68">
            <v>7.5</v>
          </cell>
          <cell r="K68">
            <v>6.9</v>
          </cell>
          <cell r="L68">
            <v>9.4</v>
          </cell>
          <cell r="M68">
            <v>7.2</v>
          </cell>
          <cell r="N68">
            <v>4.5999999999999996</v>
          </cell>
          <cell r="O68">
            <v>7.4</v>
          </cell>
          <cell r="P68">
            <v>12.6</v>
          </cell>
        </row>
        <row r="69">
          <cell r="B69" t="str">
            <v>Apricots</v>
          </cell>
          <cell r="C69">
            <v>5.4</v>
          </cell>
          <cell r="D69">
            <v>7.8</v>
          </cell>
          <cell r="E69">
            <v>5</v>
          </cell>
          <cell r="F69">
            <v>3.2</v>
          </cell>
          <cell r="G69">
            <v>3.2</v>
          </cell>
          <cell r="H69">
            <v>5.6</v>
          </cell>
          <cell r="I69">
            <v>1.7</v>
          </cell>
          <cell r="J69">
            <v>2.2999999999999998</v>
          </cell>
          <cell r="K69">
            <v>1.8</v>
          </cell>
          <cell r="L69">
            <v>8</v>
          </cell>
          <cell r="M69">
            <v>3.7</v>
          </cell>
          <cell r="N69">
            <v>3.3</v>
          </cell>
          <cell r="O69">
            <v>3.3</v>
          </cell>
          <cell r="P69">
            <v>4.5999999999999996</v>
          </cell>
        </row>
        <row r="70">
          <cell r="B70" t="str">
            <v>Plums</v>
          </cell>
          <cell r="C70">
            <v>18.2</v>
          </cell>
          <cell r="D70">
            <v>11.2</v>
          </cell>
          <cell r="E70">
            <v>11</v>
          </cell>
          <cell r="F70">
            <v>9</v>
          </cell>
          <cell r="G70">
            <v>11.3</v>
          </cell>
          <cell r="H70">
            <v>13.6</v>
          </cell>
          <cell r="I70">
            <v>11</v>
          </cell>
          <cell r="J70">
            <v>9</v>
          </cell>
          <cell r="K70">
            <v>9.5</v>
          </cell>
          <cell r="L70">
            <v>19.2</v>
          </cell>
          <cell r="M70">
            <v>9.5</v>
          </cell>
          <cell r="N70">
            <v>6.3</v>
          </cell>
          <cell r="O70">
            <v>5.5</v>
          </cell>
          <cell r="P70">
            <v>12.7</v>
          </cell>
        </row>
        <row r="71">
          <cell r="A71">
            <v>70</v>
          </cell>
          <cell r="B71" t="str">
            <v xml:space="preserve">Citrus fruit </v>
          </cell>
          <cell r="C71">
            <v>73.5</v>
          </cell>
          <cell r="D71">
            <v>71.3</v>
          </cell>
          <cell r="E71">
            <v>67.5</v>
          </cell>
          <cell r="F71">
            <v>67.2</v>
          </cell>
          <cell r="G71">
            <v>63.2</v>
          </cell>
          <cell r="H71">
            <v>61.1</v>
          </cell>
          <cell r="I71">
            <v>57.1</v>
          </cell>
          <cell r="J71">
            <v>54.5</v>
          </cell>
          <cell r="K71">
            <v>59.3</v>
          </cell>
          <cell r="L71">
            <v>68.5</v>
          </cell>
          <cell r="M71">
            <v>70</v>
          </cell>
          <cell r="N71">
            <v>69.2</v>
          </cell>
          <cell r="O71">
            <v>64.2</v>
          </cell>
          <cell r="P71">
            <v>65</v>
          </cell>
        </row>
        <row r="72">
          <cell r="B72" t="str">
            <v>Cherries</v>
          </cell>
          <cell r="C72">
            <v>19.8</v>
          </cell>
          <cell r="D72">
            <v>15.3</v>
          </cell>
          <cell r="E72">
            <v>13.3</v>
          </cell>
          <cell r="F72">
            <v>12.9</v>
          </cell>
          <cell r="G72">
            <v>15.2</v>
          </cell>
          <cell r="H72">
            <v>12.6</v>
          </cell>
          <cell r="I72">
            <v>13</v>
          </cell>
          <cell r="J72">
            <v>9</v>
          </cell>
          <cell r="K72">
            <v>10.6</v>
          </cell>
          <cell r="L72">
            <v>9.9</v>
          </cell>
          <cell r="M72">
            <v>14.9</v>
          </cell>
          <cell r="N72">
            <v>9.9</v>
          </cell>
          <cell r="O72">
            <v>11.2</v>
          </cell>
          <cell r="P72">
            <v>14.7</v>
          </cell>
        </row>
        <row r="73">
          <cell r="B73" t="str">
            <v>Grapes</v>
          </cell>
          <cell r="C73">
            <v>56.7</v>
          </cell>
          <cell r="D73">
            <v>46.6</v>
          </cell>
          <cell r="E73">
            <v>47.9</v>
          </cell>
          <cell r="F73">
            <v>48.1</v>
          </cell>
          <cell r="G73">
            <v>51</v>
          </cell>
          <cell r="H73">
            <v>55.9</v>
          </cell>
          <cell r="I73">
            <v>55.9</v>
          </cell>
          <cell r="J73">
            <v>47.1</v>
          </cell>
          <cell r="K73">
            <v>50.2</v>
          </cell>
          <cell r="L73">
            <v>56.3</v>
          </cell>
          <cell r="M73">
            <v>54.6</v>
          </cell>
          <cell r="N73">
            <v>49.3</v>
          </cell>
          <cell r="O73">
            <v>54.8</v>
          </cell>
          <cell r="P73">
            <v>52.3</v>
          </cell>
        </row>
        <row r="74">
          <cell r="A74">
            <v>73</v>
          </cell>
          <cell r="B74" t="str">
            <v>Bananas</v>
          </cell>
          <cell r="C74">
            <v>76.900000000000006</v>
          </cell>
          <cell r="D74">
            <v>78.400000000000006</v>
          </cell>
          <cell r="E74">
            <v>76.2</v>
          </cell>
          <cell r="F74">
            <v>83.1</v>
          </cell>
          <cell r="G74">
            <v>76.900000000000006</v>
          </cell>
          <cell r="H74">
            <v>74.8</v>
          </cell>
          <cell r="I74">
            <v>80</v>
          </cell>
          <cell r="J74">
            <v>70.099999999999994</v>
          </cell>
          <cell r="K74">
            <v>82.9</v>
          </cell>
          <cell r="L74">
            <v>81.3</v>
          </cell>
          <cell r="M74">
            <v>76.400000000000006</v>
          </cell>
          <cell r="N74">
            <v>71.099999999999994</v>
          </cell>
          <cell r="O74">
            <v>76.3</v>
          </cell>
          <cell r="P74">
            <v>76.7</v>
          </cell>
        </row>
        <row r="75">
          <cell r="A75">
            <v>74</v>
          </cell>
          <cell r="B75" t="str">
            <v>Mangoes</v>
          </cell>
          <cell r="C75">
            <v>19.399999999999999</v>
          </cell>
          <cell r="D75">
            <v>14.3</v>
          </cell>
          <cell r="E75">
            <v>9</v>
          </cell>
          <cell r="F75">
            <v>10.9</v>
          </cell>
          <cell r="G75">
            <v>15.7</v>
          </cell>
          <cell r="H75">
            <v>18.2</v>
          </cell>
          <cell r="I75">
            <v>8</v>
          </cell>
          <cell r="J75">
            <v>12</v>
          </cell>
          <cell r="K75">
            <v>7.6</v>
          </cell>
          <cell r="L75">
            <v>5.4</v>
          </cell>
          <cell r="M75">
            <v>12</v>
          </cell>
          <cell r="N75">
            <v>9.3000000000000007</v>
          </cell>
          <cell r="O75">
            <v>8.5</v>
          </cell>
          <cell r="P75">
            <v>15.7</v>
          </cell>
        </row>
        <row r="76">
          <cell r="B76" t="str">
            <v>Papaya</v>
          </cell>
          <cell r="C76">
            <v>2.6</v>
          </cell>
          <cell r="D76">
            <v>4.0999999999999996</v>
          </cell>
          <cell r="E76">
            <v>1.6</v>
          </cell>
          <cell r="F76">
            <v>2.2000000000000002</v>
          </cell>
          <cell r="G76">
            <v>2.9</v>
          </cell>
          <cell r="H76">
            <v>4.5</v>
          </cell>
          <cell r="I76">
            <v>0.6</v>
          </cell>
          <cell r="J76">
            <v>0.5</v>
          </cell>
          <cell r="K76">
            <v>0.1</v>
          </cell>
          <cell r="L76">
            <v>0.3</v>
          </cell>
          <cell r="M76">
            <v>1</v>
          </cell>
          <cell r="N76">
            <v>1.9</v>
          </cell>
          <cell r="O76">
            <v>0.8</v>
          </cell>
          <cell r="P76">
            <v>3.1</v>
          </cell>
        </row>
        <row r="77">
          <cell r="B77" t="str">
            <v>Kiwi</v>
          </cell>
          <cell r="C77">
            <v>13.5</v>
          </cell>
          <cell r="D77">
            <v>10.6</v>
          </cell>
          <cell r="E77">
            <v>10</v>
          </cell>
          <cell r="F77">
            <v>10.6</v>
          </cell>
          <cell r="G77">
            <v>10.6</v>
          </cell>
          <cell r="H77">
            <v>15.9</v>
          </cell>
          <cell r="I77">
            <v>9.5</v>
          </cell>
          <cell r="J77">
            <v>12.4</v>
          </cell>
          <cell r="K77">
            <v>15.2</v>
          </cell>
          <cell r="L77">
            <v>14.1</v>
          </cell>
          <cell r="M77">
            <v>7</v>
          </cell>
          <cell r="N77">
            <v>10.5</v>
          </cell>
          <cell r="O77">
            <v>13.4</v>
          </cell>
          <cell r="P77">
            <v>12.3</v>
          </cell>
        </row>
        <row r="78">
          <cell r="B78" t="str">
            <v>Pomegranate</v>
          </cell>
          <cell r="C78">
            <v>7.2</v>
          </cell>
          <cell r="D78">
            <v>6.6</v>
          </cell>
          <cell r="E78">
            <v>4.4000000000000004</v>
          </cell>
          <cell r="F78">
            <v>4.5999999999999996</v>
          </cell>
          <cell r="G78">
            <v>9.6999999999999993</v>
          </cell>
          <cell r="H78">
            <v>7.4</v>
          </cell>
          <cell r="I78">
            <v>7.4</v>
          </cell>
          <cell r="J78">
            <v>6.5</v>
          </cell>
          <cell r="K78">
            <v>3.9</v>
          </cell>
          <cell r="L78">
            <v>3.4</v>
          </cell>
          <cell r="M78">
            <v>9.1999999999999993</v>
          </cell>
          <cell r="N78">
            <v>4.5999999999999996</v>
          </cell>
          <cell r="O78">
            <v>3.2</v>
          </cell>
          <cell r="P78">
            <v>7.8</v>
          </cell>
        </row>
        <row r="79">
          <cell r="A79">
            <v>78</v>
          </cell>
          <cell r="B79" t="str">
            <v>Pineapple</v>
          </cell>
          <cell r="C79">
            <v>27.2</v>
          </cell>
          <cell r="D79">
            <v>35</v>
          </cell>
          <cell r="E79">
            <v>28.2</v>
          </cell>
          <cell r="F79">
            <v>28</v>
          </cell>
          <cell r="G79">
            <v>29.6</v>
          </cell>
          <cell r="H79">
            <v>30.5</v>
          </cell>
          <cell r="I79">
            <v>28.2</v>
          </cell>
          <cell r="J79">
            <v>26.6</v>
          </cell>
          <cell r="K79">
            <v>29.5</v>
          </cell>
          <cell r="L79">
            <v>38.4</v>
          </cell>
          <cell r="M79">
            <v>31.8</v>
          </cell>
          <cell r="N79">
            <v>18.7</v>
          </cell>
          <cell r="O79">
            <v>13.5</v>
          </cell>
          <cell r="P79">
            <v>30</v>
          </cell>
        </row>
        <row r="80">
          <cell r="B80" t="str">
            <v>Avocado (includes guacamole)</v>
          </cell>
          <cell r="C80">
            <v>42.1</v>
          </cell>
          <cell r="D80">
            <v>26.3</v>
          </cell>
          <cell r="E80">
            <v>13.9</v>
          </cell>
          <cell r="F80">
            <v>21.2</v>
          </cell>
          <cell r="G80">
            <v>25</v>
          </cell>
          <cell r="H80">
            <v>23.2</v>
          </cell>
          <cell r="I80">
            <v>13.3</v>
          </cell>
          <cell r="J80">
            <v>24.6</v>
          </cell>
          <cell r="K80">
            <v>9.6</v>
          </cell>
          <cell r="L80">
            <v>11</v>
          </cell>
          <cell r="M80">
            <v>32.700000000000003</v>
          </cell>
          <cell r="N80">
            <v>18.7</v>
          </cell>
          <cell r="O80">
            <v>22.5</v>
          </cell>
          <cell r="P80">
            <v>26</v>
          </cell>
        </row>
        <row r="81">
          <cell r="B81" t="str">
            <v>Olives</v>
          </cell>
          <cell r="C81">
            <v>31</v>
          </cell>
          <cell r="D81">
            <v>23.7</v>
          </cell>
          <cell r="E81">
            <v>13.4</v>
          </cell>
          <cell r="F81">
            <v>16.3</v>
          </cell>
          <cell r="G81">
            <v>27</v>
          </cell>
          <cell r="H81">
            <v>33.799999999999997</v>
          </cell>
          <cell r="I81">
            <v>17.399999999999999</v>
          </cell>
          <cell r="J81">
            <v>18.3</v>
          </cell>
          <cell r="K81">
            <v>14.1</v>
          </cell>
          <cell r="L81">
            <v>13.9</v>
          </cell>
          <cell r="M81">
            <v>31</v>
          </cell>
          <cell r="N81">
            <v>14.1</v>
          </cell>
          <cell r="O81">
            <v>7.7</v>
          </cell>
          <cell r="P81">
            <v>27.2</v>
          </cell>
        </row>
        <row r="82">
          <cell r="A82">
            <v>81</v>
          </cell>
          <cell r="B82" t="str">
            <v>Any melon</v>
          </cell>
          <cell r="C82">
            <v>40.200000000000003</v>
          </cell>
          <cell r="D82">
            <v>42.1</v>
          </cell>
          <cell r="E82">
            <v>41.2</v>
          </cell>
          <cell r="F82">
            <v>39.700000000000003</v>
          </cell>
          <cell r="G82">
            <v>41.4</v>
          </cell>
          <cell r="H82">
            <v>37.299999999999997</v>
          </cell>
          <cell r="I82">
            <v>37.700000000000003</v>
          </cell>
          <cell r="J82">
            <v>32.9</v>
          </cell>
          <cell r="K82">
            <v>30.9</v>
          </cell>
          <cell r="L82">
            <v>30</v>
          </cell>
          <cell r="M82">
            <v>37.4</v>
          </cell>
          <cell r="N82">
            <v>34.799999999999997</v>
          </cell>
          <cell r="O82">
            <v>31.5</v>
          </cell>
          <cell r="P82">
            <v>39.700000000000003</v>
          </cell>
        </row>
        <row r="83">
          <cell r="B83" t="str">
            <v>Cantaloupe</v>
          </cell>
          <cell r="C83">
            <v>21.5</v>
          </cell>
          <cell r="D83">
            <v>25.6</v>
          </cell>
          <cell r="E83">
            <v>19.899999999999999</v>
          </cell>
          <cell r="F83">
            <v>22.8</v>
          </cell>
          <cell r="G83">
            <v>24.7</v>
          </cell>
          <cell r="H83">
            <v>24.1</v>
          </cell>
          <cell r="I83">
            <v>18.3</v>
          </cell>
          <cell r="J83">
            <v>19.7</v>
          </cell>
          <cell r="K83">
            <v>12.5</v>
          </cell>
          <cell r="L83">
            <v>15.3</v>
          </cell>
          <cell r="M83">
            <v>25.9</v>
          </cell>
          <cell r="N83">
            <v>20.2</v>
          </cell>
          <cell r="O83">
            <v>15.8</v>
          </cell>
          <cell r="P83">
            <v>23.5</v>
          </cell>
        </row>
        <row r="84">
          <cell r="B84" t="str">
            <v>Honeydew</v>
          </cell>
          <cell r="C84">
            <v>12.7</v>
          </cell>
          <cell r="D84">
            <v>12.4</v>
          </cell>
          <cell r="E84">
            <v>16</v>
          </cell>
          <cell r="F84">
            <v>9.9</v>
          </cell>
          <cell r="G84">
            <v>15.5</v>
          </cell>
          <cell r="H84">
            <v>12.7</v>
          </cell>
          <cell r="I84">
            <v>14.4</v>
          </cell>
          <cell r="J84">
            <v>13.9</v>
          </cell>
          <cell r="K84">
            <v>9.5</v>
          </cell>
          <cell r="L84">
            <v>14.1</v>
          </cell>
          <cell r="M84">
            <v>13.5</v>
          </cell>
          <cell r="N84">
            <v>17.5</v>
          </cell>
          <cell r="O84">
            <v>14.3</v>
          </cell>
          <cell r="P84">
            <v>13.8</v>
          </cell>
        </row>
        <row r="85">
          <cell r="B85" t="str">
            <v>Watermelon</v>
          </cell>
          <cell r="C85">
            <v>22.8</v>
          </cell>
          <cell r="D85">
            <v>27.8</v>
          </cell>
          <cell r="E85">
            <v>27.2</v>
          </cell>
          <cell r="F85">
            <v>26.9</v>
          </cell>
          <cell r="G85">
            <v>24.2</v>
          </cell>
          <cell r="H85">
            <v>21.7</v>
          </cell>
          <cell r="I85">
            <v>25</v>
          </cell>
          <cell r="J85">
            <v>19.2</v>
          </cell>
          <cell r="K85">
            <v>21.7</v>
          </cell>
          <cell r="L85">
            <v>17.5</v>
          </cell>
          <cell r="M85">
            <v>18.100000000000001</v>
          </cell>
          <cell r="N85">
            <v>17.100000000000001</v>
          </cell>
          <cell r="O85">
            <v>16.8</v>
          </cell>
          <cell r="P85">
            <v>23.7</v>
          </cell>
        </row>
        <row r="86">
          <cell r="A86">
            <v>85</v>
          </cell>
          <cell r="B86" t="str">
            <v>Any berries</v>
          </cell>
          <cell r="C86">
            <v>68.7</v>
          </cell>
          <cell r="D86">
            <v>68</v>
          </cell>
          <cell r="E86">
            <v>61.1</v>
          </cell>
          <cell r="F86">
            <v>63.3</v>
          </cell>
          <cell r="G86">
            <v>63</v>
          </cell>
          <cell r="H86">
            <v>66.3</v>
          </cell>
          <cell r="I86">
            <v>62.8</v>
          </cell>
          <cell r="J86">
            <v>61.8</v>
          </cell>
          <cell r="K86">
            <v>61.9</v>
          </cell>
          <cell r="L86">
            <v>74.900000000000006</v>
          </cell>
          <cell r="M86">
            <v>69.099999999999994</v>
          </cell>
          <cell r="N86">
            <v>53.9</v>
          </cell>
          <cell r="O86">
            <v>49.6</v>
          </cell>
          <cell r="P86">
            <v>65.2</v>
          </cell>
        </row>
        <row r="87">
          <cell r="A87">
            <v>86</v>
          </cell>
          <cell r="B87" t="str">
            <v>Strawberries</v>
          </cell>
          <cell r="C87">
            <v>50.4</v>
          </cell>
          <cell r="D87">
            <v>51.7</v>
          </cell>
          <cell r="E87">
            <v>49.7</v>
          </cell>
          <cell r="F87">
            <v>49.8</v>
          </cell>
          <cell r="G87">
            <v>47.4</v>
          </cell>
          <cell r="H87">
            <v>51.6</v>
          </cell>
          <cell r="I87">
            <v>45.7</v>
          </cell>
          <cell r="J87">
            <v>46.5</v>
          </cell>
          <cell r="K87">
            <v>46.9</v>
          </cell>
          <cell r="L87">
            <v>61.5</v>
          </cell>
          <cell r="M87">
            <v>50.1</v>
          </cell>
          <cell r="N87">
            <v>39.4</v>
          </cell>
          <cell r="O87">
            <v>33.200000000000003</v>
          </cell>
          <cell r="P87">
            <v>49.6</v>
          </cell>
        </row>
        <row r="88">
          <cell r="A88">
            <v>87</v>
          </cell>
          <cell r="B88" t="str">
            <v>Raspberries</v>
          </cell>
          <cell r="C88">
            <v>31.5</v>
          </cell>
          <cell r="D88">
            <v>29.6</v>
          </cell>
          <cell r="E88">
            <v>21.2</v>
          </cell>
          <cell r="F88">
            <v>22.1</v>
          </cell>
          <cell r="G88">
            <v>24.9</v>
          </cell>
          <cell r="H88">
            <v>31.7</v>
          </cell>
          <cell r="I88">
            <v>18.899999999999999</v>
          </cell>
          <cell r="J88">
            <v>22.4</v>
          </cell>
          <cell r="K88">
            <v>22.5</v>
          </cell>
          <cell r="L88">
            <v>25</v>
          </cell>
          <cell r="M88">
            <v>36</v>
          </cell>
          <cell r="N88">
            <v>24.5</v>
          </cell>
          <cell r="O88">
            <v>12</v>
          </cell>
          <cell r="P88">
            <v>27.5</v>
          </cell>
        </row>
        <row r="89">
          <cell r="A89">
            <v>88</v>
          </cell>
          <cell r="B89" t="str">
            <v>Blueberries</v>
          </cell>
          <cell r="C89">
            <v>38.6</v>
          </cell>
          <cell r="D89">
            <v>28.4</v>
          </cell>
          <cell r="E89">
            <v>23.6</v>
          </cell>
          <cell r="F89">
            <v>25.9</v>
          </cell>
          <cell r="G89">
            <v>32.9</v>
          </cell>
          <cell r="H89">
            <v>26.4</v>
          </cell>
          <cell r="I89">
            <v>34.6</v>
          </cell>
          <cell r="J89">
            <v>33.5</v>
          </cell>
          <cell r="K89">
            <v>34.5</v>
          </cell>
          <cell r="L89">
            <v>40.6</v>
          </cell>
          <cell r="M89">
            <v>37.6</v>
          </cell>
          <cell r="N89">
            <v>30.5</v>
          </cell>
          <cell r="O89">
            <v>34.9</v>
          </cell>
          <cell r="P89">
            <v>31.3</v>
          </cell>
        </row>
        <row r="90">
          <cell r="A90">
            <v>89</v>
          </cell>
          <cell r="B90" t="str">
            <v>Blackberries</v>
          </cell>
          <cell r="C90">
            <v>17.899999999999999</v>
          </cell>
          <cell r="D90">
            <v>13.4</v>
          </cell>
          <cell r="E90">
            <v>7.6</v>
          </cell>
          <cell r="F90">
            <v>9.8000000000000007</v>
          </cell>
          <cell r="G90">
            <v>10.199999999999999</v>
          </cell>
          <cell r="H90">
            <v>6.3</v>
          </cell>
          <cell r="I90">
            <v>4.7</v>
          </cell>
          <cell r="J90">
            <v>11.4</v>
          </cell>
          <cell r="K90">
            <v>10.3</v>
          </cell>
          <cell r="L90">
            <v>15.7</v>
          </cell>
          <cell r="M90">
            <v>14.5</v>
          </cell>
          <cell r="N90">
            <v>7.9</v>
          </cell>
          <cell r="O90">
            <v>11.5</v>
          </cell>
          <cell r="P90">
            <v>10.5</v>
          </cell>
        </row>
        <row r="91">
          <cell r="B91" t="str">
            <v>Unpasteurized fruit juice</v>
          </cell>
          <cell r="C91">
            <v>4.3</v>
          </cell>
          <cell r="D91">
            <v>3.4</v>
          </cell>
          <cell r="E91">
            <v>4.5</v>
          </cell>
          <cell r="F91">
            <v>3.3</v>
          </cell>
          <cell r="G91">
            <v>8.8000000000000007</v>
          </cell>
          <cell r="H91">
            <v>12.6</v>
          </cell>
          <cell r="I91">
            <v>7.4</v>
          </cell>
          <cell r="J91">
            <v>2.4</v>
          </cell>
          <cell r="K91">
            <v>5.5</v>
          </cell>
          <cell r="L91">
            <v>2.5</v>
          </cell>
          <cell r="M91">
            <v>7</v>
          </cell>
          <cell r="N91">
            <v>7.1</v>
          </cell>
          <cell r="O91">
            <v>5.5</v>
          </cell>
          <cell r="P91">
            <v>7.8</v>
          </cell>
        </row>
        <row r="92">
          <cell r="B92" t="str">
            <v>Fruit smoothies</v>
          </cell>
          <cell r="C92">
            <v>31.4</v>
          </cell>
          <cell r="D92">
            <v>25.5</v>
          </cell>
          <cell r="E92">
            <v>18.5</v>
          </cell>
          <cell r="F92">
            <v>19.7</v>
          </cell>
          <cell r="G92">
            <v>18.600000000000001</v>
          </cell>
          <cell r="H92">
            <v>13.9</v>
          </cell>
          <cell r="I92">
            <v>17.3</v>
          </cell>
          <cell r="J92">
            <v>14.2</v>
          </cell>
          <cell r="K92">
            <v>22.5</v>
          </cell>
          <cell r="L92">
            <v>13.7</v>
          </cell>
          <cell r="M92">
            <v>29.3</v>
          </cell>
          <cell r="N92">
            <v>20.3</v>
          </cell>
          <cell r="O92">
            <v>10.6</v>
          </cell>
          <cell r="P92">
            <v>19.8</v>
          </cell>
        </row>
        <row r="93">
          <cell r="A93">
            <v>92</v>
          </cell>
          <cell r="B93" t="str">
            <v>NUTS &amp; SEEDS</v>
          </cell>
          <cell r="C93"/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</row>
        <row r="94">
          <cell r="A94">
            <v>93</v>
          </cell>
          <cell r="B94" t="str">
            <v>Peanut butter</v>
          </cell>
          <cell r="C94">
            <v>56.5</v>
          </cell>
          <cell r="D94">
            <v>55.1</v>
          </cell>
          <cell r="E94">
            <v>58.8</v>
          </cell>
          <cell r="F94">
            <v>67.3</v>
          </cell>
          <cell r="G94">
            <v>49.5</v>
          </cell>
          <cell r="H94">
            <v>57.6</v>
          </cell>
          <cell r="I94">
            <v>70.900000000000006</v>
          </cell>
          <cell r="J94">
            <v>68</v>
          </cell>
          <cell r="K94">
            <v>68.5</v>
          </cell>
          <cell r="L94">
            <v>56.6</v>
          </cell>
          <cell r="M94">
            <v>47.7</v>
          </cell>
          <cell r="N94">
            <v>54.3</v>
          </cell>
          <cell r="O94">
            <v>42.4</v>
          </cell>
          <cell r="P94">
            <v>55</v>
          </cell>
        </row>
        <row r="95">
          <cell r="A95">
            <v>94</v>
          </cell>
          <cell r="B95" t="str">
            <v>Other nut paste, butter or spread</v>
          </cell>
          <cell r="C95">
            <v>16.100000000000001</v>
          </cell>
          <cell r="D95">
            <v>18.3</v>
          </cell>
          <cell r="E95">
            <v>12.8</v>
          </cell>
          <cell r="F95">
            <v>15.5</v>
          </cell>
          <cell r="G95">
            <v>16.5</v>
          </cell>
          <cell r="H95">
            <v>24.5</v>
          </cell>
          <cell r="I95">
            <v>14.7</v>
          </cell>
          <cell r="J95">
            <v>17.600000000000001</v>
          </cell>
          <cell r="K95">
            <v>11.9</v>
          </cell>
          <cell r="L95">
            <v>10.8</v>
          </cell>
          <cell r="M95">
            <v>22.9</v>
          </cell>
          <cell r="N95">
            <v>16.8</v>
          </cell>
          <cell r="O95">
            <v>21.6</v>
          </cell>
          <cell r="P95">
            <v>18.3</v>
          </cell>
        </row>
        <row r="96">
          <cell r="B96" t="str">
            <v>Any nuts</v>
          </cell>
          <cell r="C96">
            <v>72</v>
          </cell>
          <cell r="D96">
            <v>69.7</v>
          </cell>
          <cell r="E96">
            <v>64.599999999999994</v>
          </cell>
          <cell r="F96">
            <v>71</v>
          </cell>
          <cell r="G96">
            <v>65.8</v>
          </cell>
          <cell r="H96">
            <v>58.9</v>
          </cell>
          <cell r="I96">
            <v>59</v>
          </cell>
          <cell r="J96">
            <v>66.599999999999994</v>
          </cell>
          <cell r="K96">
            <v>65.2</v>
          </cell>
          <cell r="L96">
            <v>62</v>
          </cell>
          <cell r="M96">
            <v>71.599999999999994</v>
          </cell>
          <cell r="N96">
            <v>61.9</v>
          </cell>
          <cell r="O96">
            <v>46.8</v>
          </cell>
          <cell r="P96">
            <v>65.400000000000006</v>
          </cell>
        </row>
        <row r="97">
          <cell r="A97">
            <v>96</v>
          </cell>
          <cell r="B97" t="str">
            <v>Peanuts (not including peanut butter)</v>
          </cell>
          <cell r="C97">
            <v>35</v>
          </cell>
          <cell r="D97">
            <v>33.4</v>
          </cell>
          <cell r="E97">
            <v>36.299999999999997</v>
          </cell>
          <cell r="F97">
            <v>32.9</v>
          </cell>
          <cell r="G97">
            <v>35.1</v>
          </cell>
          <cell r="H97">
            <v>29.9</v>
          </cell>
          <cell r="I97">
            <v>31.1</v>
          </cell>
          <cell r="J97">
            <v>35.5</v>
          </cell>
          <cell r="K97">
            <v>39.4</v>
          </cell>
          <cell r="L97">
            <v>36.5</v>
          </cell>
          <cell r="M97">
            <v>34.799999999999997</v>
          </cell>
          <cell r="N97">
            <v>24.2</v>
          </cell>
          <cell r="O97">
            <v>25.6</v>
          </cell>
          <cell r="P97">
            <v>33.6</v>
          </cell>
        </row>
        <row r="98">
          <cell r="A98">
            <v>97</v>
          </cell>
          <cell r="B98" t="str">
            <v>Almonds</v>
          </cell>
          <cell r="C98">
            <v>52.5</v>
          </cell>
          <cell r="D98">
            <v>46.9</v>
          </cell>
          <cell r="E98">
            <v>34.799999999999997</v>
          </cell>
          <cell r="F98">
            <v>46.5</v>
          </cell>
          <cell r="G98">
            <v>39.6</v>
          </cell>
          <cell r="H98">
            <v>34.799999999999997</v>
          </cell>
          <cell r="I98">
            <v>39.4</v>
          </cell>
          <cell r="J98">
            <v>40.1</v>
          </cell>
          <cell r="K98">
            <v>39.5</v>
          </cell>
          <cell r="L98">
            <v>32.700000000000003</v>
          </cell>
          <cell r="M98">
            <v>51.8</v>
          </cell>
          <cell r="N98">
            <v>37.700000000000003</v>
          </cell>
          <cell r="O98">
            <v>26.5</v>
          </cell>
          <cell r="P98">
            <v>41</v>
          </cell>
        </row>
        <row r="99">
          <cell r="A99">
            <v>98</v>
          </cell>
          <cell r="B99" t="str">
            <v>Walnuts</v>
          </cell>
          <cell r="C99">
            <v>20.3</v>
          </cell>
          <cell r="D99">
            <v>16.3</v>
          </cell>
          <cell r="E99">
            <v>10.3</v>
          </cell>
          <cell r="F99">
            <v>15.5</v>
          </cell>
          <cell r="G99">
            <v>22.2</v>
          </cell>
          <cell r="H99">
            <v>15</v>
          </cell>
          <cell r="I99">
            <v>9.8000000000000007</v>
          </cell>
          <cell r="J99">
            <v>17.600000000000001</v>
          </cell>
          <cell r="K99">
            <v>11.7</v>
          </cell>
          <cell r="L99">
            <v>16.399999999999999</v>
          </cell>
          <cell r="M99">
            <v>16.899999999999999</v>
          </cell>
          <cell r="N99">
            <v>14.6</v>
          </cell>
          <cell r="O99">
            <v>9</v>
          </cell>
          <cell r="P99">
            <v>18.5</v>
          </cell>
        </row>
        <row r="100">
          <cell r="A100">
            <v>99</v>
          </cell>
          <cell r="B100" t="str">
            <v>Hazelnuts (Filberts)</v>
          </cell>
          <cell r="C100">
            <v>11</v>
          </cell>
          <cell r="D100">
            <v>9.6</v>
          </cell>
          <cell r="E100">
            <v>8.1999999999999993</v>
          </cell>
          <cell r="F100">
            <v>7.3</v>
          </cell>
          <cell r="G100">
            <v>12</v>
          </cell>
          <cell r="H100">
            <v>7.8</v>
          </cell>
          <cell r="I100">
            <v>8.6</v>
          </cell>
          <cell r="J100">
            <v>7.7</v>
          </cell>
          <cell r="K100">
            <v>4.5999999999999996</v>
          </cell>
          <cell r="L100">
            <v>10.199999999999999</v>
          </cell>
          <cell r="M100">
            <v>8</v>
          </cell>
          <cell r="N100">
            <v>10.1</v>
          </cell>
          <cell r="O100">
            <v>5.0999999999999996</v>
          </cell>
          <cell r="P100">
            <v>10.1</v>
          </cell>
        </row>
        <row r="101">
          <cell r="A101">
            <v>100</v>
          </cell>
          <cell r="B101" t="str">
            <v>Cashews</v>
          </cell>
          <cell r="C101">
            <v>33.6</v>
          </cell>
          <cell r="D101">
            <v>28.8</v>
          </cell>
          <cell r="E101">
            <v>26</v>
          </cell>
          <cell r="F101">
            <v>21.7</v>
          </cell>
          <cell r="G101">
            <v>25.6</v>
          </cell>
          <cell r="H101">
            <v>25.9</v>
          </cell>
          <cell r="I101">
            <v>23.2</v>
          </cell>
          <cell r="J101">
            <v>28.8</v>
          </cell>
          <cell r="K101">
            <v>19.3</v>
          </cell>
          <cell r="L101">
            <v>16</v>
          </cell>
          <cell r="M101">
            <v>28.8</v>
          </cell>
          <cell r="N101">
            <v>21.1</v>
          </cell>
          <cell r="O101">
            <v>14.9</v>
          </cell>
          <cell r="P101">
            <v>26.8</v>
          </cell>
        </row>
        <row r="102">
          <cell r="A102">
            <v>101</v>
          </cell>
          <cell r="B102" t="str">
            <v>Pecans</v>
          </cell>
          <cell r="C102">
            <v>17.899999999999999</v>
          </cell>
          <cell r="D102">
            <v>16.600000000000001</v>
          </cell>
          <cell r="E102">
            <v>11.9</v>
          </cell>
          <cell r="F102">
            <v>14.9</v>
          </cell>
          <cell r="G102">
            <v>13.8</v>
          </cell>
          <cell r="H102">
            <v>7.6</v>
          </cell>
          <cell r="I102">
            <v>13.1</v>
          </cell>
          <cell r="J102">
            <v>8.4</v>
          </cell>
          <cell r="K102">
            <v>8</v>
          </cell>
          <cell r="L102">
            <v>10.8</v>
          </cell>
          <cell r="M102">
            <v>18.100000000000001</v>
          </cell>
          <cell r="N102">
            <v>17.8</v>
          </cell>
          <cell r="O102">
            <v>7.8</v>
          </cell>
          <cell r="P102">
            <v>12.9</v>
          </cell>
        </row>
        <row r="103">
          <cell r="A103">
            <v>102</v>
          </cell>
          <cell r="B103" t="str">
            <v>Sunflower seeds</v>
          </cell>
          <cell r="C103">
            <v>22.9</v>
          </cell>
          <cell r="D103">
            <v>25.3</v>
          </cell>
          <cell r="E103">
            <v>16.399999999999999</v>
          </cell>
          <cell r="F103">
            <v>20.8</v>
          </cell>
          <cell r="G103">
            <v>18.2</v>
          </cell>
          <cell r="H103">
            <v>13.6</v>
          </cell>
          <cell r="I103">
            <v>14.7</v>
          </cell>
          <cell r="J103">
            <v>13.4</v>
          </cell>
          <cell r="K103">
            <v>21.8</v>
          </cell>
          <cell r="L103">
            <v>13.6</v>
          </cell>
          <cell r="M103">
            <v>27.3</v>
          </cell>
          <cell r="N103">
            <v>17.2</v>
          </cell>
          <cell r="O103">
            <v>13.3</v>
          </cell>
          <cell r="P103">
            <v>18.3</v>
          </cell>
        </row>
        <row r="104">
          <cell r="A104">
            <v>103</v>
          </cell>
          <cell r="B104" t="str">
            <v>Sesame seeds</v>
          </cell>
          <cell r="C104">
            <v>23.2</v>
          </cell>
          <cell r="D104">
            <v>20</v>
          </cell>
          <cell r="E104">
            <v>9.8000000000000007</v>
          </cell>
          <cell r="F104">
            <v>10</v>
          </cell>
          <cell r="G104">
            <v>18.600000000000001</v>
          </cell>
          <cell r="H104">
            <v>14</v>
          </cell>
          <cell r="I104">
            <v>9.9</v>
          </cell>
          <cell r="J104">
            <v>12</v>
          </cell>
          <cell r="K104">
            <v>11.3</v>
          </cell>
          <cell r="L104">
            <v>9.6</v>
          </cell>
          <cell r="M104">
            <v>19</v>
          </cell>
          <cell r="N104">
            <v>12.5</v>
          </cell>
          <cell r="O104">
            <v>11.6</v>
          </cell>
          <cell r="P104">
            <v>17.100000000000001</v>
          </cell>
        </row>
        <row r="105">
          <cell r="B105" t="str">
            <v>Tahini, halva or other products made from sesame seeds</v>
          </cell>
          <cell r="C105">
            <v>7.7</v>
          </cell>
          <cell r="D105">
            <v>6.3</v>
          </cell>
          <cell r="E105">
            <v>2.2000000000000002</v>
          </cell>
          <cell r="F105">
            <v>3.4</v>
          </cell>
          <cell r="G105">
            <v>7.8</v>
          </cell>
          <cell r="H105">
            <v>6.4</v>
          </cell>
          <cell r="I105">
            <v>6.2</v>
          </cell>
          <cell r="J105">
            <v>4</v>
          </cell>
          <cell r="K105">
            <v>2.2999999999999998</v>
          </cell>
          <cell r="L105">
            <v>5</v>
          </cell>
          <cell r="M105">
            <v>11.2</v>
          </cell>
          <cell r="N105">
            <v>7.7</v>
          </cell>
          <cell r="O105">
            <v>5.4</v>
          </cell>
          <cell r="P105">
            <v>6.8</v>
          </cell>
        </row>
        <row r="106">
          <cell r="A106">
            <v>105</v>
          </cell>
          <cell r="B106" t="str">
            <v>BEEF</v>
          </cell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</row>
        <row r="107">
          <cell r="A107">
            <v>106</v>
          </cell>
          <cell r="B107" t="str">
            <v>Any beef (not including deli-meat)</v>
          </cell>
          <cell r="C107">
            <v>75.8</v>
          </cell>
          <cell r="D107">
            <v>85.1</v>
          </cell>
          <cell r="E107">
            <v>86.3</v>
          </cell>
          <cell r="F107">
            <v>80.5</v>
          </cell>
          <cell r="G107">
            <v>75.400000000000006</v>
          </cell>
          <cell r="H107">
            <v>80.400000000000006</v>
          </cell>
          <cell r="I107">
            <v>79.400000000000006</v>
          </cell>
          <cell r="J107">
            <v>75.599999999999994</v>
          </cell>
          <cell r="K107">
            <v>81.599999999999994</v>
          </cell>
          <cell r="L107">
            <v>85.7</v>
          </cell>
          <cell r="M107">
            <v>65.099999999999994</v>
          </cell>
          <cell r="N107">
            <v>72.400000000000006</v>
          </cell>
          <cell r="O107">
            <v>66</v>
          </cell>
          <cell r="P107">
            <v>78.400000000000006</v>
          </cell>
        </row>
        <row r="108">
          <cell r="B108" t="str">
            <v>Raw beef</v>
          </cell>
          <cell r="C108">
            <v>0.1</v>
          </cell>
          <cell r="D108">
            <v>0.4</v>
          </cell>
          <cell r="E108">
            <v>0.2</v>
          </cell>
          <cell r="F108">
            <v>1.2</v>
          </cell>
          <cell r="G108">
            <v>0.5</v>
          </cell>
          <cell r="H108">
            <v>1.9</v>
          </cell>
          <cell r="I108">
            <v>0</v>
          </cell>
          <cell r="J108">
            <v>0.6</v>
          </cell>
          <cell r="K108">
            <v>0.1</v>
          </cell>
          <cell r="L108">
            <v>0.2</v>
          </cell>
          <cell r="M108">
            <v>0.2</v>
          </cell>
          <cell r="N108">
            <v>1.2</v>
          </cell>
          <cell r="O108">
            <v>0.2</v>
          </cell>
          <cell r="P108">
            <v>0.8</v>
          </cell>
        </row>
        <row r="109">
          <cell r="B109" t="str">
            <v>Steak</v>
          </cell>
          <cell r="C109">
            <v>34.4</v>
          </cell>
          <cell r="D109">
            <v>33</v>
          </cell>
          <cell r="E109">
            <v>32</v>
          </cell>
          <cell r="F109">
            <v>26.5</v>
          </cell>
          <cell r="G109">
            <v>25.9</v>
          </cell>
          <cell r="H109">
            <v>36.5</v>
          </cell>
          <cell r="I109">
            <v>36.799999999999997</v>
          </cell>
          <cell r="J109">
            <v>28.9</v>
          </cell>
          <cell r="K109">
            <v>35.6</v>
          </cell>
          <cell r="L109">
            <v>38.1</v>
          </cell>
          <cell r="M109">
            <v>21.9</v>
          </cell>
          <cell r="N109">
            <v>37.9</v>
          </cell>
          <cell r="O109">
            <v>21.7</v>
          </cell>
          <cell r="P109">
            <v>31.1</v>
          </cell>
        </row>
        <row r="110">
          <cell r="B110" t="str">
            <v>Stewing beef</v>
          </cell>
          <cell r="C110">
            <v>9.8000000000000007</v>
          </cell>
          <cell r="D110">
            <v>11.9</v>
          </cell>
          <cell r="E110">
            <v>10.3</v>
          </cell>
          <cell r="F110">
            <v>13.6</v>
          </cell>
          <cell r="G110">
            <v>15.6</v>
          </cell>
          <cell r="H110">
            <v>14.9</v>
          </cell>
          <cell r="I110">
            <v>15</v>
          </cell>
          <cell r="J110">
            <v>10.199999999999999</v>
          </cell>
          <cell r="K110">
            <v>9.4</v>
          </cell>
          <cell r="L110">
            <v>13.9</v>
          </cell>
          <cell r="M110">
            <v>9.8000000000000007</v>
          </cell>
          <cell r="N110">
            <v>10.8</v>
          </cell>
          <cell r="O110">
            <v>17.2</v>
          </cell>
          <cell r="P110">
            <v>13.8</v>
          </cell>
        </row>
        <row r="111">
          <cell r="B111" t="str">
            <v>Other whole-cut beef products</v>
          </cell>
          <cell r="C111">
            <v>16.399999999999999</v>
          </cell>
          <cell r="D111">
            <v>23.8</v>
          </cell>
          <cell r="E111">
            <v>25.8</v>
          </cell>
          <cell r="F111">
            <v>24.7</v>
          </cell>
          <cell r="G111">
            <v>19.399999999999999</v>
          </cell>
          <cell r="H111">
            <v>19.2</v>
          </cell>
          <cell r="I111">
            <v>22.4</v>
          </cell>
          <cell r="J111">
            <v>16.600000000000001</v>
          </cell>
          <cell r="K111">
            <v>23</v>
          </cell>
          <cell r="L111">
            <v>30.6</v>
          </cell>
          <cell r="M111">
            <v>16</v>
          </cell>
          <cell r="N111">
            <v>25.3</v>
          </cell>
          <cell r="O111">
            <v>19.100000000000001</v>
          </cell>
          <cell r="P111">
            <v>20</v>
          </cell>
        </row>
        <row r="112">
          <cell r="B112" t="str">
            <v>Any ground beef</v>
          </cell>
          <cell r="C112">
            <v>59.2</v>
          </cell>
          <cell r="D112">
            <v>70.2</v>
          </cell>
          <cell r="E112">
            <v>72.099999999999994</v>
          </cell>
          <cell r="F112">
            <v>69.400000000000006</v>
          </cell>
          <cell r="G112">
            <v>60.7</v>
          </cell>
          <cell r="H112">
            <v>64.5</v>
          </cell>
          <cell r="I112">
            <v>65.7</v>
          </cell>
          <cell r="J112">
            <v>65.099999999999994</v>
          </cell>
          <cell r="K112">
            <v>69.2</v>
          </cell>
          <cell r="L112">
            <v>65.7</v>
          </cell>
          <cell r="M112">
            <v>48.2</v>
          </cell>
          <cell r="N112">
            <v>57.1</v>
          </cell>
          <cell r="O112">
            <v>54.1</v>
          </cell>
          <cell r="P112">
            <v>63.4</v>
          </cell>
        </row>
        <row r="113">
          <cell r="B113" t="str">
            <v>Any hamburgers</v>
          </cell>
          <cell r="C113">
            <v>42.2</v>
          </cell>
          <cell r="D113">
            <v>46.3</v>
          </cell>
          <cell r="E113">
            <v>53.7</v>
          </cell>
          <cell r="F113">
            <v>42.8</v>
          </cell>
          <cell r="G113">
            <v>35.1</v>
          </cell>
          <cell r="H113">
            <v>35</v>
          </cell>
          <cell r="I113">
            <v>51.4</v>
          </cell>
          <cell r="J113">
            <v>47.7</v>
          </cell>
          <cell r="K113">
            <v>53.2</v>
          </cell>
          <cell r="L113">
            <v>49.1</v>
          </cell>
          <cell r="M113">
            <v>36.5</v>
          </cell>
          <cell r="N113">
            <v>33</v>
          </cell>
          <cell r="O113">
            <v>30.6</v>
          </cell>
          <cell r="P113">
            <v>39.1</v>
          </cell>
        </row>
        <row r="114">
          <cell r="B114" t="str">
            <v>Home-made</v>
          </cell>
          <cell r="C114">
            <v>17.100000000000001</v>
          </cell>
          <cell r="D114">
            <v>20.100000000000001</v>
          </cell>
          <cell r="E114">
            <v>27.4</v>
          </cell>
          <cell r="F114">
            <v>26.2</v>
          </cell>
          <cell r="G114">
            <v>18.5</v>
          </cell>
          <cell r="H114">
            <v>26.4</v>
          </cell>
          <cell r="I114">
            <v>37.299999999999997</v>
          </cell>
          <cell r="J114">
            <v>31.3</v>
          </cell>
          <cell r="K114">
            <v>38.1</v>
          </cell>
          <cell r="L114">
            <v>26.4</v>
          </cell>
          <cell r="M114">
            <v>17.600000000000001</v>
          </cell>
          <cell r="N114">
            <v>15.7</v>
          </cell>
          <cell r="O114">
            <v>14.3</v>
          </cell>
          <cell r="P114">
            <v>21.9</v>
          </cell>
        </row>
        <row r="115">
          <cell r="B115" t="str">
            <v xml:space="preserve">            Store-bought frozen beef patties</v>
          </cell>
          <cell r="C115">
            <v>10</v>
          </cell>
          <cell r="D115">
            <v>13</v>
          </cell>
          <cell r="E115">
            <v>17.399999999999999</v>
          </cell>
          <cell r="F115">
            <v>7.2</v>
          </cell>
          <cell r="G115">
            <v>9.4</v>
          </cell>
          <cell r="H115">
            <v>2</v>
          </cell>
          <cell r="I115">
            <v>6.6</v>
          </cell>
          <cell r="J115">
            <v>6.5</v>
          </cell>
          <cell r="K115">
            <v>10.7</v>
          </cell>
          <cell r="L115">
            <v>22.5</v>
          </cell>
          <cell r="M115">
            <v>9.9</v>
          </cell>
          <cell r="N115">
            <v>14.7</v>
          </cell>
          <cell r="O115">
            <v>12.1</v>
          </cell>
          <cell r="P115">
            <v>8.4</v>
          </cell>
        </row>
        <row r="116">
          <cell r="B116" t="str">
            <v>From a restaurant or fast food establishment</v>
          </cell>
          <cell r="C116">
            <v>21</v>
          </cell>
          <cell r="D116">
            <v>22.2</v>
          </cell>
          <cell r="E116">
            <v>24.1</v>
          </cell>
          <cell r="F116">
            <v>17.8</v>
          </cell>
          <cell r="G116">
            <v>14.3</v>
          </cell>
          <cell r="H116">
            <v>11.4</v>
          </cell>
          <cell r="I116">
            <v>18.2</v>
          </cell>
          <cell r="J116">
            <v>21</v>
          </cell>
          <cell r="K116">
            <v>16</v>
          </cell>
          <cell r="L116">
            <v>16.2</v>
          </cell>
          <cell r="M116">
            <v>11.8</v>
          </cell>
          <cell r="N116">
            <v>7.7</v>
          </cell>
          <cell r="O116">
            <v>7.4</v>
          </cell>
          <cell r="P116">
            <v>16.100000000000001</v>
          </cell>
        </row>
        <row r="117">
          <cell r="B117" t="str">
            <v>Any other ground beef</v>
          </cell>
          <cell r="C117">
            <v>36.700000000000003</v>
          </cell>
          <cell r="D117">
            <v>47.7</v>
          </cell>
          <cell r="E117">
            <v>47.9</v>
          </cell>
          <cell r="F117">
            <v>50.2</v>
          </cell>
          <cell r="G117">
            <v>41.8</v>
          </cell>
          <cell r="H117">
            <v>51.6</v>
          </cell>
          <cell r="I117">
            <v>39.4</v>
          </cell>
          <cell r="J117">
            <v>34.1</v>
          </cell>
          <cell r="K117">
            <v>39.299999999999997</v>
          </cell>
          <cell r="L117">
            <v>43.2</v>
          </cell>
          <cell r="M117">
            <v>29.9</v>
          </cell>
          <cell r="N117">
            <v>43.3</v>
          </cell>
          <cell r="O117">
            <v>42.7</v>
          </cell>
          <cell r="P117">
            <v>44.3</v>
          </cell>
        </row>
        <row r="118">
          <cell r="B118" t="str">
            <v>Ground beef consumed raw or undercooked</v>
          </cell>
          <cell r="C118">
            <v>0</v>
          </cell>
          <cell r="D118">
            <v>0.3</v>
          </cell>
          <cell r="E118">
            <v>0.8</v>
          </cell>
          <cell r="F118">
            <v>0.1</v>
          </cell>
          <cell r="G118">
            <v>0.5</v>
          </cell>
          <cell r="H118">
            <v>1.7</v>
          </cell>
          <cell r="I118">
            <v>0</v>
          </cell>
          <cell r="J118">
            <v>0.3</v>
          </cell>
          <cell r="K118">
            <v>2.9</v>
          </cell>
          <cell r="L118">
            <v>0</v>
          </cell>
          <cell r="M118">
            <v>0</v>
          </cell>
          <cell r="N118">
            <v>0.7</v>
          </cell>
          <cell r="O118">
            <v>1.9</v>
          </cell>
          <cell r="P118">
            <v>0.7</v>
          </cell>
        </row>
        <row r="119">
          <cell r="A119">
            <v>118</v>
          </cell>
          <cell r="B119" t="str">
            <v>PORK</v>
          </cell>
          <cell r="C119"/>
          <cell r="D119"/>
          <cell r="E119"/>
          <cell r="F119"/>
          <cell r="G119"/>
          <cell r="H119"/>
          <cell r="I119"/>
          <cell r="J119"/>
          <cell r="K119"/>
          <cell r="L119"/>
          <cell r="M119"/>
          <cell r="N119"/>
          <cell r="O119"/>
          <cell r="P119"/>
        </row>
        <row r="120">
          <cell r="A120">
            <v>119</v>
          </cell>
          <cell r="B120" t="str">
            <v>Any pork</v>
          </cell>
          <cell r="C120">
            <v>52.6</v>
          </cell>
          <cell r="D120">
            <v>53.1</v>
          </cell>
          <cell r="E120">
            <v>62.7</v>
          </cell>
          <cell r="F120">
            <v>61.7</v>
          </cell>
          <cell r="G120">
            <v>53.9</v>
          </cell>
          <cell r="H120">
            <v>56.5</v>
          </cell>
          <cell r="I120">
            <v>58.3</v>
          </cell>
          <cell r="J120">
            <v>56.4</v>
          </cell>
          <cell r="K120">
            <v>63.1</v>
          </cell>
          <cell r="L120">
            <v>60</v>
          </cell>
          <cell r="M120">
            <v>59.5</v>
          </cell>
          <cell r="N120">
            <v>51.9</v>
          </cell>
          <cell r="O120">
            <v>44.1</v>
          </cell>
          <cell r="P120">
            <v>55.1</v>
          </cell>
        </row>
        <row r="121">
          <cell r="B121" t="str">
            <v>Ham (not including deli-meat)</v>
          </cell>
          <cell r="C121">
            <v>9</v>
          </cell>
          <cell r="D121">
            <v>18.399999999999999</v>
          </cell>
          <cell r="E121">
            <v>18.100000000000001</v>
          </cell>
          <cell r="F121">
            <v>17.3</v>
          </cell>
          <cell r="G121">
            <v>12.9</v>
          </cell>
          <cell r="H121">
            <v>19.399999999999999</v>
          </cell>
          <cell r="I121">
            <v>15.9</v>
          </cell>
          <cell r="J121">
            <v>13.2</v>
          </cell>
          <cell r="K121">
            <v>17.7</v>
          </cell>
          <cell r="L121">
            <v>15.3</v>
          </cell>
          <cell r="M121">
            <v>15.7</v>
          </cell>
          <cell r="N121">
            <v>9.9</v>
          </cell>
          <cell r="O121">
            <v>12.3</v>
          </cell>
          <cell r="P121">
            <v>15</v>
          </cell>
        </row>
        <row r="122">
          <cell r="B122" t="str">
            <v>Bacon</v>
          </cell>
          <cell r="C122">
            <v>27.6</v>
          </cell>
          <cell r="D122">
            <v>27.9</v>
          </cell>
          <cell r="E122">
            <v>37.5</v>
          </cell>
          <cell r="F122">
            <v>29.6</v>
          </cell>
          <cell r="G122">
            <v>26.8</v>
          </cell>
          <cell r="H122">
            <v>24.4</v>
          </cell>
          <cell r="I122">
            <v>26.4</v>
          </cell>
          <cell r="J122">
            <v>30</v>
          </cell>
          <cell r="K122">
            <v>34.200000000000003</v>
          </cell>
          <cell r="L122">
            <v>37.5</v>
          </cell>
          <cell r="M122">
            <v>39.4</v>
          </cell>
          <cell r="N122">
            <v>37.799999999999997</v>
          </cell>
          <cell r="O122">
            <v>22</v>
          </cell>
          <cell r="P122">
            <v>27.2</v>
          </cell>
        </row>
        <row r="123">
          <cell r="B123" t="str">
            <v>Ground pork</v>
          </cell>
          <cell r="C123">
            <v>6.7</v>
          </cell>
          <cell r="D123">
            <v>8.1</v>
          </cell>
          <cell r="E123">
            <v>9.6</v>
          </cell>
          <cell r="F123">
            <v>8.6</v>
          </cell>
          <cell r="G123">
            <v>9</v>
          </cell>
          <cell r="H123">
            <v>9.1</v>
          </cell>
          <cell r="I123">
            <v>6.4</v>
          </cell>
          <cell r="J123">
            <v>2.7</v>
          </cell>
          <cell r="K123">
            <v>2.7</v>
          </cell>
          <cell r="L123">
            <v>3.9</v>
          </cell>
          <cell r="M123">
            <v>6.8</v>
          </cell>
          <cell r="N123">
            <v>5.0999999999999996</v>
          </cell>
          <cell r="O123">
            <v>2.1</v>
          </cell>
          <cell r="P123">
            <v>8.3000000000000007</v>
          </cell>
        </row>
        <row r="124">
          <cell r="B124" t="str">
            <v>Pork pieces or parts</v>
          </cell>
          <cell r="C124">
            <v>30.5</v>
          </cell>
          <cell r="D124">
            <v>31.2</v>
          </cell>
          <cell r="E124">
            <v>35.1</v>
          </cell>
          <cell r="F124">
            <v>40.1</v>
          </cell>
          <cell r="G124">
            <v>31.2</v>
          </cell>
          <cell r="H124">
            <v>38</v>
          </cell>
          <cell r="I124">
            <v>39.299999999999997</v>
          </cell>
          <cell r="J124">
            <v>36.5</v>
          </cell>
          <cell r="K124">
            <v>41.8</v>
          </cell>
          <cell r="L124">
            <v>42.8</v>
          </cell>
          <cell r="M124">
            <v>32.700000000000003</v>
          </cell>
          <cell r="N124">
            <v>31.8</v>
          </cell>
          <cell r="O124">
            <v>30.5</v>
          </cell>
          <cell r="P124">
            <v>33.700000000000003</v>
          </cell>
        </row>
        <row r="125">
          <cell r="A125">
            <v>124</v>
          </cell>
          <cell r="B125" t="str">
            <v>POULTRY</v>
          </cell>
          <cell r="C125"/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/>
        </row>
        <row r="126">
          <cell r="B126" t="str">
            <v>Any poultry</v>
          </cell>
          <cell r="C126">
            <v>88.1</v>
          </cell>
          <cell r="D126">
            <v>85</v>
          </cell>
          <cell r="E126">
            <v>83.2</v>
          </cell>
          <cell r="F126">
            <v>88.4</v>
          </cell>
          <cell r="G126">
            <v>88.5</v>
          </cell>
          <cell r="H126">
            <v>87.9</v>
          </cell>
          <cell r="I126">
            <v>88.5</v>
          </cell>
          <cell r="J126">
            <v>81.7</v>
          </cell>
          <cell r="K126">
            <v>86.2</v>
          </cell>
          <cell r="L126">
            <v>89.7</v>
          </cell>
          <cell r="M126">
            <v>82.6</v>
          </cell>
          <cell r="N126">
            <v>76.400000000000006</v>
          </cell>
          <cell r="O126">
            <v>75.3</v>
          </cell>
          <cell r="P126">
            <v>87.6</v>
          </cell>
        </row>
        <row r="127">
          <cell r="A127">
            <v>126</v>
          </cell>
          <cell r="B127" t="str">
            <v>Any chicken (not including deli-meat)</v>
          </cell>
          <cell r="C127">
            <v>85.9</v>
          </cell>
          <cell r="D127">
            <v>83.6</v>
          </cell>
          <cell r="E127">
            <v>80.400000000000006</v>
          </cell>
          <cell r="F127">
            <v>85.4</v>
          </cell>
          <cell r="G127">
            <v>86.2</v>
          </cell>
          <cell r="H127">
            <v>86.9</v>
          </cell>
          <cell r="I127">
            <v>86.9</v>
          </cell>
          <cell r="J127">
            <v>79.400000000000006</v>
          </cell>
          <cell r="K127">
            <v>85.6</v>
          </cell>
          <cell r="L127">
            <v>86.2</v>
          </cell>
          <cell r="M127">
            <v>80.3</v>
          </cell>
          <cell r="N127">
            <v>73.5</v>
          </cell>
          <cell r="O127">
            <v>71.8</v>
          </cell>
          <cell r="P127">
            <v>85.6</v>
          </cell>
        </row>
        <row r="128">
          <cell r="B128" t="str">
            <v>Store-bought breaded chicken</v>
          </cell>
          <cell r="C128">
            <v>16</v>
          </cell>
          <cell r="D128">
            <v>15.8</v>
          </cell>
          <cell r="E128">
            <v>18.7</v>
          </cell>
          <cell r="F128">
            <v>19.8</v>
          </cell>
          <cell r="G128">
            <v>14.9</v>
          </cell>
          <cell r="H128">
            <v>16.8</v>
          </cell>
          <cell r="I128">
            <v>20.7</v>
          </cell>
          <cell r="J128">
            <v>20.9</v>
          </cell>
          <cell r="K128">
            <v>27.5</v>
          </cell>
          <cell r="L128">
            <v>28.4</v>
          </cell>
          <cell r="M128">
            <v>20</v>
          </cell>
          <cell r="N128">
            <v>18.7</v>
          </cell>
          <cell r="O128">
            <v>30.4</v>
          </cell>
          <cell r="P128">
            <v>16.5</v>
          </cell>
        </row>
        <row r="129">
          <cell r="B129" t="str">
            <v>Ground chicken</v>
          </cell>
          <cell r="C129">
            <v>3.8</v>
          </cell>
          <cell r="D129">
            <v>5.4</v>
          </cell>
          <cell r="E129">
            <v>4.5999999999999996</v>
          </cell>
          <cell r="F129">
            <v>2.7</v>
          </cell>
          <cell r="G129">
            <v>7</v>
          </cell>
          <cell r="H129">
            <v>4.4000000000000004</v>
          </cell>
          <cell r="I129">
            <v>2.2000000000000002</v>
          </cell>
          <cell r="J129">
            <v>2.9</v>
          </cell>
          <cell r="K129">
            <v>7.3</v>
          </cell>
          <cell r="L129">
            <v>4.2</v>
          </cell>
          <cell r="M129">
            <v>6.1</v>
          </cell>
          <cell r="N129">
            <v>2.4</v>
          </cell>
          <cell r="O129">
            <v>6.2</v>
          </cell>
          <cell r="P129">
            <v>5.3</v>
          </cell>
        </row>
        <row r="130">
          <cell r="B130" t="str">
            <v>Chicken pieces or parts</v>
          </cell>
          <cell r="C130">
            <v>70.7</v>
          </cell>
          <cell r="D130">
            <v>71.400000000000006</v>
          </cell>
          <cell r="E130">
            <v>62.2</v>
          </cell>
          <cell r="F130">
            <v>70.099999999999994</v>
          </cell>
          <cell r="G130">
            <v>67</v>
          </cell>
          <cell r="H130">
            <v>75</v>
          </cell>
          <cell r="I130">
            <v>75.3</v>
          </cell>
          <cell r="J130">
            <v>63.8</v>
          </cell>
          <cell r="K130">
            <v>71.599999999999994</v>
          </cell>
          <cell r="L130">
            <v>71.400000000000006</v>
          </cell>
          <cell r="M130">
            <v>70.900000000000006</v>
          </cell>
          <cell r="N130">
            <v>62.7</v>
          </cell>
          <cell r="O130">
            <v>60</v>
          </cell>
          <cell r="P130">
            <v>70</v>
          </cell>
        </row>
        <row r="131">
          <cell r="B131" t="str">
            <v>Chicken from a restaurant or fast food establishment</v>
          </cell>
          <cell r="C131">
            <v>18.8</v>
          </cell>
          <cell r="D131">
            <v>20.100000000000001</v>
          </cell>
          <cell r="E131">
            <v>19.8</v>
          </cell>
          <cell r="F131">
            <v>22.8</v>
          </cell>
          <cell r="G131">
            <v>23.8</v>
          </cell>
          <cell r="H131">
            <v>18.899999999999999</v>
          </cell>
          <cell r="I131">
            <v>21.4</v>
          </cell>
          <cell r="J131">
            <v>11.9</v>
          </cell>
          <cell r="K131">
            <v>17.600000000000001</v>
          </cell>
          <cell r="L131">
            <v>26</v>
          </cell>
          <cell r="M131">
            <v>20.399999999999999</v>
          </cell>
          <cell r="N131">
            <v>12.9</v>
          </cell>
          <cell r="O131">
            <v>7</v>
          </cell>
          <cell r="P131">
            <v>21</v>
          </cell>
        </row>
        <row r="132">
          <cell r="B132" t="str">
            <v>Any turkey (not including deli-meat)</v>
          </cell>
          <cell r="C132">
            <v>14.6</v>
          </cell>
          <cell r="D132">
            <v>11.1</v>
          </cell>
          <cell r="E132">
            <v>14.1</v>
          </cell>
          <cell r="F132">
            <v>8.6</v>
          </cell>
          <cell r="G132">
            <v>12.6</v>
          </cell>
          <cell r="H132">
            <v>7.5</v>
          </cell>
          <cell r="I132">
            <v>11.6</v>
          </cell>
          <cell r="J132">
            <v>16.8</v>
          </cell>
          <cell r="K132">
            <v>9.8000000000000007</v>
          </cell>
          <cell r="L132">
            <v>28.4</v>
          </cell>
          <cell r="M132">
            <v>21.2</v>
          </cell>
          <cell r="N132">
            <v>10.4</v>
          </cell>
          <cell r="O132">
            <v>13.5</v>
          </cell>
          <cell r="P132">
            <v>11.8</v>
          </cell>
        </row>
        <row r="133">
          <cell r="B133" t="str">
            <v>Turkey bacon</v>
          </cell>
          <cell r="C133">
            <v>0.4</v>
          </cell>
          <cell r="D133">
            <v>1</v>
          </cell>
          <cell r="E133">
            <v>0.7</v>
          </cell>
          <cell r="F133">
            <v>1</v>
          </cell>
          <cell r="G133">
            <v>0.4</v>
          </cell>
          <cell r="H133">
            <v>0.2</v>
          </cell>
          <cell r="I133">
            <v>0.9</v>
          </cell>
          <cell r="J133">
            <v>0.5</v>
          </cell>
          <cell r="K133">
            <v>0.6</v>
          </cell>
          <cell r="L133">
            <v>5.0999999999999996</v>
          </cell>
          <cell r="M133">
            <v>0.4</v>
          </cell>
          <cell r="N133">
            <v>0.4</v>
          </cell>
          <cell r="O133">
            <v>0.9</v>
          </cell>
          <cell r="P133">
            <v>0.5</v>
          </cell>
        </row>
        <row r="134">
          <cell r="B134" t="str">
            <v>Ground turkey</v>
          </cell>
          <cell r="C134">
            <v>5.8</v>
          </cell>
          <cell r="D134">
            <v>1.6</v>
          </cell>
          <cell r="E134">
            <v>1.9</v>
          </cell>
          <cell r="F134">
            <v>1.7</v>
          </cell>
          <cell r="G134">
            <v>2.1</v>
          </cell>
          <cell r="H134">
            <v>2.1</v>
          </cell>
          <cell r="I134">
            <v>2.2999999999999998</v>
          </cell>
          <cell r="J134">
            <v>1.9</v>
          </cell>
          <cell r="K134">
            <v>2.2999999999999998</v>
          </cell>
          <cell r="L134">
            <v>5.5</v>
          </cell>
          <cell r="M134">
            <v>2.2999999999999998</v>
          </cell>
          <cell r="N134">
            <v>2.2000000000000002</v>
          </cell>
          <cell r="O134">
            <v>1.2</v>
          </cell>
          <cell r="P134">
            <v>2.5</v>
          </cell>
        </row>
        <row r="135">
          <cell r="B135" t="str">
            <v>Turkey pieces or parts</v>
          </cell>
          <cell r="C135">
            <v>7.7</v>
          </cell>
          <cell r="D135">
            <v>8.4</v>
          </cell>
          <cell r="E135">
            <v>10.199999999999999</v>
          </cell>
          <cell r="F135">
            <v>6.1</v>
          </cell>
          <cell r="G135">
            <v>9.4</v>
          </cell>
          <cell r="H135">
            <v>5</v>
          </cell>
          <cell r="I135">
            <v>9.9</v>
          </cell>
          <cell r="J135">
            <v>13.8</v>
          </cell>
          <cell r="K135">
            <v>7.8</v>
          </cell>
          <cell r="L135">
            <v>21</v>
          </cell>
          <cell r="M135">
            <v>17.5</v>
          </cell>
          <cell r="N135">
            <v>7.4</v>
          </cell>
          <cell r="O135">
            <v>11.6</v>
          </cell>
          <cell r="P135">
            <v>8.3000000000000007</v>
          </cell>
        </row>
        <row r="136">
          <cell r="B136" t="str">
            <v>Other poultry (not including deli-meat)</v>
          </cell>
          <cell r="C136">
            <v>1.4</v>
          </cell>
          <cell r="D136">
            <v>0.7</v>
          </cell>
          <cell r="E136">
            <v>1.5</v>
          </cell>
          <cell r="F136">
            <v>2.7</v>
          </cell>
          <cell r="G136">
            <v>1.7</v>
          </cell>
          <cell r="H136">
            <v>5</v>
          </cell>
          <cell r="I136">
            <v>0.5</v>
          </cell>
          <cell r="J136">
            <v>1.1000000000000001</v>
          </cell>
          <cell r="K136">
            <v>1.9</v>
          </cell>
          <cell r="L136">
            <v>0.6</v>
          </cell>
          <cell r="M136">
            <v>0.5</v>
          </cell>
          <cell r="N136">
            <v>5.3</v>
          </cell>
          <cell r="O136">
            <v>2.9</v>
          </cell>
          <cell r="P136">
            <v>2.2999999999999998</v>
          </cell>
        </row>
        <row r="137">
          <cell r="A137">
            <v>136</v>
          </cell>
          <cell r="B137" t="str">
            <v>DELI-MEAT</v>
          </cell>
          <cell r="C137"/>
          <cell r="D137"/>
          <cell r="E137"/>
          <cell r="F137"/>
          <cell r="G137"/>
          <cell r="H137"/>
          <cell r="I137"/>
          <cell r="J137"/>
          <cell r="K137"/>
          <cell r="L137"/>
          <cell r="M137"/>
          <cell r="N137"/>
          <cell r="O137"/>
          <cell r="P137"/>
        </row>
        <row r="138">
          <cell r="B138" t="str">
            <v>Any deli-meat/cold cuts</v>
          </cell>
          <cell r="C138">
            <v>50.2</v>
          </cell>
          <cell r="D138">
            <v>45.2</v>
          </cell>
          <cell r="E138">
            <v>45.4</v>
          </cell>
          <cell r="F138">
            <v>52.1</v>
          </cell>
          <cell r="G138">
            <v>49.2</v>
          </cell>
          <cell r="H138">
            <v>52.7</v>
          </cell>
          <cell r="I138">
            <v>45.7</v>
          </cell>
          <cell r="J138">
            <v>41</v>
          </cell>
          <cell r="K138">
            <v>42.6</v>
          </cell>
          <cell r="L138">
            <v>48.3</v>
          </cell>
          <cell r="M138">
            <v>52.2</v>
          </cell>
          <cell r="N138">
            <v>38.6</v>
          </cell>
          <cell r="O138">
            <v>27.1</v>
          </cell>
          <cell r="P138">
            <v>49.3</v>
          </cell>
        </row>
        <row r="139">
          <cell r="B139" t="str">
            <v xml:space="preserve">  Chicken</v>
          </cell>
          <cell r="C139">
            <v>7.7</v>
          </cell>
          <cell r="D139">
            <v>8.9</v>
          </cell>
          <cell r="E139">
            <v>10.1</v>
          </cell>
          <cell r="F139">
            <v>11.4</v>
          </cell>
          <cell r="G139">
            <v>10.5</v>
          </cell>
          <cell r="H139">
            <v>8.1999999999999993</v>
          </cell>
          <cell r="I139">
            <v>7.2</v>
          </cell>
          <cell r="J139">
            <v>6.7</v>
          </cell>
          <cell r="K139">
            <v>8.5</v>
          </cell>
          <cell r="L139">
            <v>9.9</v>
          </cell>
          <cell r="M139">
            <v>4.4000000000000004</v>
          </cell>
          <cell r="N139">
            <v>2</v>
          </cell>
          <cell r="O139">
            <v>2.8</v>
          </cell>
          <cell r="P139">
            <v>9.1999999999999993</v>
          </cell>
        </row>
        <row r="140">
          <cell r="B140" t="str">
            <v xml:space="preserve">  Turkey</v>
          </cell>
          <cell r="C140">
            <v>15.7</v>
          </cell>
          <cell r="D140">
            <v>12.4</v>
          </cell>
          <cell r="E140">
            <v>9.6</v>
          </cell>
          <cell r="F140">
            <v>10.6</v>
          </cell>
          <cell r="G140">
            <v>14</v>
          </cell>
          <cell r="H140">
            <v>9.8000000000000007</v>
          </cell>
          <cell r="I140">
            <v>9.6999999999999993</v>
          </cell>
          <cell r="J140">
            <v>6.9</v>
          </cell>
          <cell r="K140">
            <v>7.3</v>
          </cell>
          <cell r="L140">
            <v>11.3</v>
          </cell>
          <cell r="M140">
            <v>12.3</v>
          </cell>
          <cell r="N140">
            <v>9.3000000000000007</v>
          </cell>
          <cell r="O140">
            <v>4.5999999999999996</v>
          </cell>
          <cell r="P140">
            <v>12.4</v>
          </cell>
        </row>
        <row r="141">
          <cell r="B141" t="str">
            <v xml:space="preserve">  Ham</v>
          </cell>
          <cell r="C141">
            <v>29.1</v>
          </cell>
          <cell r="D141">
            <v>25</v>
          </cell>
          <cell r="E141">
            <v>24.6</v>
          </cell>
          <cell r="F141">
            <v>27.9</v>
          </cell>
          <cell r="G141">
            <v>24.2</v>
          </cell>
          <cell r="H141">
            <v>36.799999999999997</v>
          </cell>
          <cell r="I141">
            <v>32</v>
          </cell>
          <cell r="J141">
            <v>19.2</v>
          </cell>
          <cell r="K141">
            <v>25.5</v>
          </cell>
          <cell r="L141">
            <v>29.8</v>
          </cell>
          <cell r="M141">
            <v>20.8</v>
          </cell>
          <cell r="N141">
            <v>23.4</v>
          </cell>
          <cell r="O141">
            <v>17.600000000000001</v>
          </cell>
          <cell r="P141">
            <v>28.2</v>
          </cell>
        </row>
        <row r="142">
          <cell r="B142" t="str">
            <v xml:space="preserve">  Beef</v>
          </cell>
          <cell r="C142">
            <v>7.4</v>
          </cell>
          <cell r="D142">
            <v>7.9</v>
          </cell>
          <cell r="E142">
            <v>6.4</v>
          </cell>
          <cell r="F142">
            <v>11.6</v>
          </cell>
          <cell r="G142">
            <v>7.5</v>
          </cell>
          <cell r="H142">
            <v>6.3</v>
          </cell>
          <cell r="I142">
            <v>9.9</v>
          </cell>
          <cell r="J142">
            <v>5.5</v>
          </cell>
          <cell r="K142">
            <v>3.3</v>
          </cell>
          <cell r="L142">
            <v>5.4</v>
          </cell>
          <cell r="M142">
            <v>14</v>
          </cell>
          <cell r="N142">
            <v>5.3</v>
          </cell>
          <cell r="O142">
            <v>4.5</v>
          </cell>
          <cell r="P142">
            <v>7.3</v>
          </cell>
        </row>
        <row r="143">
          <cell r="B143" t="str">
            <v xml:space="preserve">  Bologna</v>
          </cell>
          <cell r="C143">
            <v>2.4</v>
          </cell>
          <cell r="D143">
            <v>5.9</v>
          </cell>
          <cell r="E143">
            <v>10.199999999999999</v>
          </cell>
          <cell r="F143">
            <v>12</v>
          </cell>
          <cell r="G143">
            <v>9.6999999999999993</v>
          </cell>
          <cell r="H143">
            <v>9.5</v>
          </cell>
          <cell r="I143">
            <v>12</v>
          </cell>
          <cell r="J143">
            <v>11.1</v>
          </cell>
          <cell r="K143">
            <v>7.8</v>
          </cell>
          <cell r="L143">
            <v>18.899999999999999</v>
          </cell>
          <cell r="M143">
            <v>2.2999999999999998</v>
          </cell>
          <cell r="N143">
            <v>5.7</v>
          </cell>
          <cell r="O143">
            <v>9.4</v>
          </cell>
          <cell r="P143">
            <v>8.5</v>
          </cell>
        </row>
        <row r="144">
          <cell r="B144" t="str">
            <v xml:space="preserve">  Salami</v>
          </cell>
          <cell r="C144">
            <v>9.4</v>
          </cell>
          <cell r="D144">
            <v>8.4</v>
          </cell>
          <cell r="E144">
            <v>8.3000000000000007</v>
          </cell>
          <cell r="F144">
            <v>15</v>
          </cell>
          <cell r="G144">
            <v>12.2</v>
          </cell>
          <cell r="H144">
            <v>11.5</v>
          </cell>
          <cell r="I144">
            <v>14.5</v>
          </cell>
          <cell r="J144">
            <v>10.6</v>
          </cell>
          <cell r="K144">
            <v>11.4</v>
          </cell>
          <cell r="L144">
            <v>13.7</v>
          </cell>
          <cell r="M144">
            <v>16.3</v>
          </cell>
          <cell r="N144">
            <v>9.3000000000000007</v>
          </cell>
          <cell r="O144">
            <v>6.6</v>
          </cell>
          <cell r="P144">
            <v>11.3</v>
          </cell>
        </row>
        <row r="145">
          <cell r="B145" t="str">
            <v xml:space="preserve">  Pepperoni</v>
          </cell>
          <cell r="C145">
            <v>7.2</v>
          </cell>
          <cell r="D145">
            <v>7.5</v>
          </cell>
          <cell r="E145">
            <v>6.8</v>
          </cell>
          <cell r="F145">
            <v>13.9</v>
          </cell>
          <cell r="G145">
            <v>8.9</v>
          </cell>
          <cell r="H145">
            <v>12.4</v>
          </cell>
          <cell r="I145">
            <v>10.1</v>
          </cell>
          <cell r="J145">
            <v>13.8</v>
          </cell>
          <cell r="K145">
            <v>16.8</v>
          </cell>
          <cell r="L145">
            <v>13.4</v>
          </cell>
          <cell r="M145">
            <v>12.9</v>
          </cell>
          <cell r="N145">
            <v>13.8</v>
          </cell>
          <cell r="O145">
            <v>11.8</v>
          </cell>
          <cell r="P145">
            <v>9.6999999999999993</v>
          </cell>
        </row>
        <row r="146">
          <cell r="B146" t="str">
            <v xml:space="preserve">  Kielbasa</v>
          </cell>
          <cell r="C146">
            <v>2.2000000000000002</v>
          </cell>
          <cell r="D146">
            <v>2.4</v>
          </cell>
          <cell r="E146">
            <v>3</v>
          </cell>
          <cell r="F146">
            <v>5.8</v>
          </cell>
          <cell r="G146">
            <v>3.8</v>
          </cell>
          <cell r="H146">
            <v>2</v>
          </cell>
          <cell r="I146">
            <v>0.3</v>
          </cell>
          <cell r="J146">
            <v>2.5</v>
          </cell>
          <cell r="K146">
            <v>0.3</v>
          </cell>
          <cell r="L146">
            <v>0.8</v>
          </cell>
          <cell r="M146">
            <v>2.5</v>
          </cell>
          <cell r="N146">
            <v>0.6</v>
          </cell>
          <cell r="O146">
            <v>1.1000000000000001</v>
          </cell>
          <cell r="P146">
            <v>2.9</v>
          </cell>
        </row>
        <row r="147">
          <cell r="B147" t="str">
            <v>OTHER MEAT / ANIMAL PRODUCTS</v>
          </cell>
          <cell r="C147"/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  <cell r="P147"/>
        </row>
        <row r="148">
          <cell r="B148" t="str">
            <v>Hot dogs</v>
          </cell>
          <cell r="C148">
            <v>27.6</v>
          </cell>
          <cell r="D148">
            <v>25.6</v>
          </cell>
          <cell r="E148">
            <v>29.7</v>
          </cell>
          <cell r="F148">
            <v>25.9</v>
          </cell>
          <cell r="G148">
            <v>26.8</v>
          </cell>
          <cell r="H148">
            <v>25.2</v>
          </cell>
          <cell r="I148">
            <v>37.700000000000003</v>
          </cell>
          <cell r="J148">
            <v>31.2</v>
          </cell>
          <cell r="K148">
            <v>23.1</v>
          </cell>
          <cell r="L148">
            <v>31</v>
          </cell>
          <cell r="M148">
            <v>20.2</v>
          </cell>
          <cell r="N148">
            <v>31.3</v>
          </cell>
          <cell r="O148">
            <v>47.4</v>
          </cell>
          <cell r="P148">
            <v>26.9</v>
          </cell>
        </row>
        <row r="149">
          <cell r="B149" t="str">
            <v>Sausage</v>
          </cell>
          <cell r="C149">
            <v>32.6</v>
          </cell>
          <cell r="D149">
            <v>28.6</v>
          </cell>
          <cell r="E149">
            <v>33.9</v>
          </cell>
          <cell r="F149">
            <v>31.1</v>
          </cell>
          <cell r="G149">
            <v>27.6</v>
          </cell>
          <cell r="H149">
            <v>38.4</v>
          </cell>
          <cell r="I149">
            <v>26.8</v>
          </cell>
          <cell r="J149">
            <v>20.7</v>
          </cell>
          <cell r="K149">
            <v>20.3</v>
          </cell>
          <cell r="L149">
            <v>19.2</v>
          </cell>
          <cell r="M149">
            <v>28.7</v>
          </cell>
          <cell r="N149">
            <v>25.8</v>
          </cell>
          <cell r="O149">
            <v>22.4</v>
          </cell>
          <cell r="P149">
            <v>30.8</v>
          </cell>
        </row>
        <row r="150">
          <cell r="B150" t="str">
            <v>Dried meat products</v>
          </cell>
          <cell r="C150">
            <v>9.8000000000000007</v>
          </cell>
          <cell r="D150">
            <v>11.9</v>
          </cell>
          <cell r="E150">
            <v>12.1</v>
          </cell>
          <cell r="F150">
            <v>9</v>
          </cell>
          <cell r="G150">
            <v>7.5</v>
          </cell>
          <cell r="H150">
            <v>3.1</v>
          </cell>
          <cell r="I150">
            <v>6.4</v>
          </cell>
          <cell r="J150">
            <v>8.6</v>
          </cell>
          <cell r="K150">
            <v>4.9000000000000004</v>
          </cell>
          <cell r="L150">
            <v>4.2</v>
          </cell>
          <cell r="M150">
            <v>22.2</v>
          </cell>
          <cell r="N150">
            <v>28.6</v>
          </cell>
          <cell r="O150">
            <v>34.9</v>
          </cell>
          <cell r="P150">
            <v>7.4</v>
          </cell>
        </row>
        <row r="151">
          <cell r="B151" t="str">
            <v>Pâté/meat spread</v>
          </cell>
          <cell r="C151">
            <v>5.6</v>
          </cell>
          <cell r="D151">
            <v>2.2999999999999998</v>
          </cell>
          <cell r="E151">
            <v>2.2000000000000002</v>
          </cell>
          <cell r="F151">
            <v>1.7</v>
          </cell>
          <cell r="G151">
            <v>3.1</v>
          </cell>
          <cell r="H151">
            <v>12</v>
          </cell>
          <cell r="I151">
            <v>2.4</v>
          </cell>
          <cell r="J151">
            <v>4.0999999999999996</v>
          </cell>
          <cell r="K151">
            <v>1.5</v>
          </cell>
          <cell r="L151">
            <v>3.2</v>
          </cell>
          <cell r="M151">
            <v>1.8</v>
          </cell>
          <cell r="N151">
            <v>3</v>
          </cell>
          <cell r="O151">
            <v>4.9000000000000004</v>
          </cell>
          <cell r="P151">
            <v>5.3</v>
          </cell>
        </row>
        <row r="152">
          <cell r="B152" t="str">
            <v>Lamb</v>
          </cell>
          <cell r="C152">
            <v>11.4</v>
          </cell>
          <cell r="D152">
            <v>4.7</v>
          </cell>
          <cell r="E152">
            <v>2.7</v>
          </cell>
          <cell r="F152">
            <v>2.1</v>
          </cell>
          <cell r="G152">
            <v>4.5</v>
          </cell>
          <cell r="H152">
            <v>5.0999999999999996</v>
          </cell>
          <cell r="I152">
            <v>1.6</v>
          </cell>
          <cell r="J152">
            <v>2.8</v>
          </cell>
          <cell r="K152">
            <v>1.6</v>
          </cell>
          <cell r="L152">
            <v>2.9</v>
          </cell>
          <cell r="M152">
            <v>1.9</v>
          </cell>
          <cell r="N152">
            <v>2.7</v>
          </cell>
          <cell r="O152">
            <v>3.7</v>
          </cell>
          <cell r="P152">
            <v>5.3</v>
          </cell>
        </row>
        <row r="153">
          <cell r="B153" t="str">
            <v>Veal</v>
          </cell>
          <cell r="C153">
            <v>1.9</v>
          </cell>
          <cell r="D153">
            <v>2</v>
          </cell>
          <cell r="E153">
            <v>2.2000000000000002</v>
          </cell>
          <cell r="F153">
            <v>1</v>
          </cell>
          <cell r="G153">
            <v>4.2</v>
          </cell>
          <cell r="H153">
            <v>10.9</v>
          </cell>
          <cell r="I153">
            <v>3.2</v>
          </cell>
          <cell r="J153">
            <v>0.2</v>
          </cell>
          <cell r="K153">
            <v>0</v>
          </cell>
          <cell r="L153">
            <v>0.3</v>
          </cell>
          <cell r="M153">
            <v>1</v>
          </cell>
          <cell r="N153">
            <v>1.1000000000000001</v>
          </cell>
          <cell r="O153">
            <v>3.9</v>
          </cell>
          <cell r="P153">
            <v>4.8</v>
          </cell>
        </row>
        <row r="154">
          <cell r="B154" t="str">
            <v>Goat</v>
          </cell>
          <cell r="C154">
            <v>2.6</v>
          </cell>
          <cell r="D154">
            <v>1.3</v>
          </cell>
          <cell r="E154">
            <v>1.2</v>
          </cell>
          <cell r="F154">
            <v>0.8</v>
          </cell>
          <cell r="G154">
            <v>3.6</v>
          </cell>
          <cell r="H154">
            <v>1.8</v>
          </cell>
          <cell r="I154">
            <v>0.2</v>
          </cell>
          <cell r="J154">
            <v>0.7</v>
          </cell>
          <cell r="K154">
            <v>0</v>
          </cell>
          <cell r="L154">
            <v>0.4</v>
          </cell>
          <cell r="M154">
            <v>0.4</v>
          </cell>
          <cell r="N154">
            <v>0.5</v>
          </cell>
          <cell r="O154">
            <v>0.9</v>
          </cell>
          <cell r="P154">
            <v>2.4</v>
          </cell>
        </row>
        <row r="155">
          <cell r="B155" t="str">
            <v>Organ meats or offal</v>
          </cell>
          <cell r="C155">
            <v>5.8</v>
          </cell>
          <cell r="D155">
            <v>2.8</v>
          </cell>
          <cell r="E155">
            <v>2.4</v>
          </cell>
          <cell r="F155">
            <v>2</v>
          </cell>
          <cell r="G155">
            <v>4.8</v>
          </cell>
          <cell r="H155">
            <v>3.9</v>
          </cell>
          <cell r="I155">
            <v>1.2</v>
          </cell>
          <cell r="J155">
            <v>4.3</v>
          </cell>
          <cell r="K155">
            <v>2.2000000000000002</v>
          </cell>
          <cell r="L155">
            <v>3.3</v>
          </cell>
          <cell r="M155">
            <v>2.2000000000000002</v>
          </cell>
          <cell r="N155">
            <v>8.6</v>
          </cell>
          <cell r="O155">
            <v>2.2999999999999998</v>
          </cell>
          <cell r="P155">
            <v>4.2</v>
          </cell>
        </row>
        <row r="156">
          <cell r="B156" t="str">
            <v>Shawarma or donair</v>
          </cell>
          <cell r="C156">
            <v>1.1000000000000001</v>
          </cell>
          <cell r="D156">
            <v>6.1</v>
          </cell>
          <cell r="E156">
            <v>0.5</v>
          </cell>
          <cell r="F156">
            <v>1.2</v>
          </cell>
          <cell r="G156">
            <v>4.0999999999999996</v>
          </cell>
          <cell r="H156">
            <v>2.6</v>
          </cell>
          <cell r="I156">
            <v>5</v>
          </cell>
          <cell r="J156">
            <v>4.9000000000000004</v>
          </cell>
          <cell r="K156">
            <v>4.9000000000000004</v>
          </cell>
          <cell r="L156">
            <v>1.8</v>
          </cell>
          <cell r="M156">
            <v>0.1</v>
          </cell>
          <cell r="N156">
            <v>4.9000000000000004</v>
          </cell>
          <cell r="O156">
            <v>4.5</v>
          </cell>
          <cell r="P156">
            <v>3.4</v>
          </cell>
        </row>
        <row r="157">
          <cell r="B157" t="str">
            <v>FISH &amp; SEAFOOD</v>
          </cell>
          <cell r="C157"/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</row>
        <row r="158">
          <cell r="B158" t="str">
            <v>Any fish</v>
          </cell>
          <cell r="C158">
            <v>56.8</v>
          </cell>
          <cell r="D158">
            <v>44.9</v>
          </cell>
          <cell r="E158">
            <v>43</v>
          </cell>
          <cell r="F158">
            <v>50.1</v>
          </cell>
          <cell r="G158">
            <v>55.1</v>
          </cell>
          <cell r="H158">
            <v>62.5</v>
          </cell>
          <cell r="I158">
            <v>54.8</v>
          </cell>
          <cell r="J158">
            <v>62.6</v>
          </cell>
          <cell r="K158">
            <v>46.9</v>
          </cell>
          <cell r="L158">
            <v>58.7</v>
          </cell>
          <cell r="M158">
            <v>51.7</v>
          </cell>
          <cell r="N158">
            <v>49.5</v>
          </cell>
          <cell r="O158">
            <v>53</v>
          </cell>
          <cell r="P158">
            <v>55.6</v>
          </cell>
        </row>
        <row r="159">
          <cell r="B159" t="str">
            <v>Smoked fish</v>
          </cell>
          <cell r="C159">
            <v>10.9</v>
          </cell>
          <cell r="D159">
            <v>4.8</v>
          </cell>
          <cell r="E159">
            <v>3.2</v>
          </cell>
          <cell r="F159">
            <v>4</v>
          </cell>
          <cell r="G159">
            <v>5.4</v>
          </cell>
          <cell r="H159">
            <v>11</v>
          </cell>
          <cell r="I159">
            <v>2.4</v>
          </cell>
          <cell r="J159">
            <v>13.4</v>
          </cell>
          <cell r="K159">
            <v>0.8</v>
          </cell>
          <cell r="L159">
            <v>7.2</v>
          </cell>
          <cell r="M159">
            <v>9.9</v>
          </cell>
          <cell r="N159">
            <v>6.8</v>
          </cell>
          <cell r="O159">
            <v>9.6999999999999993</v>
          </cell>
          <cell r="P159">
            <v>7.4</v>
          </cell>
        </row>
        <row r="160">
          <cell r="B160" t="str">
            <v>Raw fish</v>
          </cell>
          <cell r="C160">
            <v>10.4</v>
          </cell>
          <cell r="D160">
            <v>4.7</v>
          </cell>
          <cell r="E160">
            <v>3.6</v>
          </cell>
          <cell r="F160">
            <v>3.7</v>
          </cell>
          <cell r="G160">
            <v>6.8</v>
          </cell>
          <cell r="H160">
            <v>7.8</v>
          </cell>
          <cell r="I160">
            <v>0.4</v>
          </cell>
          <cell r="J160">
            <v>4.5999999999999996</v>
          </cell>
          <cell r="K160">
            <v>0.5</v>
          </cell>
          <cell r="L160">
            <v>2.5</v>
          </cell>
          <cell r="M160">
            <v>3.3</v>
          </cell>
          <cell r="N160">
            <v>5.5</v>
          </cell>
          <cell r="O160">
            <v>21.9</v>
          </cell>
          <cell r="P160">
            <v>6.8</v>
          </cell>
        </row>
        <row r="161">
          <cell r="B161" t="str">
            <v>Any shellfish</v>
          </cell>
          <cell r="C161">
            <v>17.8</v>
          </cell>
          <cell r="D161">
            <v>19.600000000000001</v>
          </cell>
          <cell r="E161">
            <v>13.4</v>
          </cell>
          <cell r="F161">
            <v>17.3</v>
          </cell>
          <cell r="G161">
            <v>16.5</v>
          </cell>
          <cell r="H161">
            <v>15.3</v>
          </cell>
          <cell r="I161">
            <v>20.399999999999999</v>
          </cell>
          <cell r="J161">
            <v>19.399999999999999</v>
          </cell>
          <cell r="K161">
            <v>20</v>
          </cell>
          <cell r="L161">
            <v>15.3</v>
          </cell>
          <cell r="M161">
            <v>20.399999999999999</v>
          </cell>
          <cell r="N161">
            <v>15.8</v>
          </cell>
          <cell r="O161">
            <v>8.6999999999999993</v>
          </cell>
          <cell r="P161">
            <v>16.8</v>
          </cell>
        </row>
        <row r="162">
          <cell r="B162" t="str">
            <v>Mussels</v>
          </cell>
          <cell r="C162">
            <v>1.5</v>
          </cell>
          <cell r="D162">
            <v>3</v>
          </cell>
          <cell r="E162">
            <v>1.9</v>
          </cell>
          <cell r="F162">
            <v>2.1</v>
          </cell>
          <cell r="G162">
            <v>1.8</v>
          </cell>
          <cell r="H162">
            <v>1.9</v>
          </cell>
          <cell r="I162">
            <v>4.2</v>
          </cell>
          <cell r="J162">
            <v>2.2000000000000002</v>
          </cell>
          <cell r="K162">
            <v>8.9</v>
          </cell>
          <cell r="L162">
            <v>3.2</v>
          </cell>
          <cell r="M162">
            <v>1.3</v>
          </cell>
          <cell r="N162">
            <v>3</v>
          </cell>
          <cell r="O162">
            <v>1.9</v>
          </cell>
          <cell r="P162">
            <v>2</v>
          </cell>
        </row>
        <row r="163">
          <cell r="B163" t="str">
            <v>Clams</v>
          </cell>
          <cell r="C163">
            <v>3.1</v>
          </cell>
          <cell r="D163">
            <v>1.3</v>
          </cell>
          <cell r="E163">
            <v>0.7</v>
          </cell>
          <cell r="F163">
            <v>0.3</v>
          </cell>
          <cell r="G163">
            <v>2.6</v>
          </cell>
          <cell r="H163">
            <v>0.9</v>
          </cell>
          <cell r="I163">
            <v>6.6</v>
          </cell>
          <cell r="J163">
            <v>3.6</v>
          </cell>
          <cell r="K163">
            <v>7.6</v>
          </cell>
          <cell r="L163">
            <v>0.1</v>
          </cell>
          <cell r="M163">
            <v>0.8</v>
          </cell>
          <cell r="N163">
            <v>0.4</v>
          </cell>
          <cell r="O163">
            <v>2.1</v>
          </cell>
          <cell r="P163">
            <v>2.1</v>
          </cell>
        </row>
        <row r="164">
          <cell r="B164" t="str">
            <v>Scallops</v>
          </cell>
          <cell r="C164">
            <v>3.1</v>
          </cell>
          <cell r="D164">
            <v>1.8</v>
          </cell>
          <cell r="E164">
            <v>1.7</v>
          </cell>
          <cell r="F164">
            <v>2.2000000000000002</v>
          </cell>
          <cell r="G164">
            <v>2.4</v>
          </cell>
          <cell r="H164">
            <v>6.2</v>
          </cell>
          <cell r="I164">
            <v>7.1</v>
          </cell>
          <cell r="J164">
            <v>5.9</v>
          </cell>
          <cell r="K164">
            <v>7.7</v>
          </cell>
          <cell r="L164">
            <v>5</v>
          </cell>
          <cell r="M164">
            <v>3.4</v>
          </cell>
          <cell r="N164">
            <v>5.3</v>
          </cell>
          <cell r="O164">
            <v>0.9</v>
          </cell>
          <cell r="P164">
            <v>3.5</v>
          </cell>
        </row>
        <row r="165">
          <cell r="B165" t="str">
            <v>Shrimp/prawns</v>
          </cell>
          <cell r="C165">
            <v>15.7</v>
          </cell>
          <cell r="D165">
            <v>14.8</v>
          </cell>
          <cell r="E165">
            <v>10.8</v>
          </cell>
          <cell r="F165">
            <v>15</v>
          </cell>
          <cell r="G165">
            <v>15.1</v>
          </cell>
          <cell r="H165">
            <v>13.5</v>
          </cell>
          <cell r="I165">
            <v>9.6</v>
          </cell>
          <cell r="J165">
            <v>7.8</v>
          </cell>
          <cell r="K165">
            <v>6.3</v>
          </cell>
          <cell r="L165">
            <v>7</v>
          </cell>
          <cell r="M165">
            <v>17.600000000000001</v>
          </cell>
          <cell r="N165">
            <v>13.9</v>
          </cell>
          <cell r="O165">
            <v>5.3</v>
          </cell>
          <cell r="P165">
            <v>14.1</v>
          </cell>
        </row>
        <row r="166">
          <cell r="B166" t="str">
            <v>Crab</v>
          </cell>
          <cell r="C166">
            <v>4.0999999999999996</v>
          </cell>
          <cell r="D166">
            <v>2.2999999999999998</v>
          </cell>
          <cell r="E166">
            <v>1.4</v>
          </cell>
          <cell r="F166">
            <v>3.3</v>
          </cell>
          <cell r="G166">
            <v>2.5</v>
          </cell>
          <cell r="H166">
            <v>3.5</v>
          </cell>
          <cell r="I166">
            <v>1.1000000000000001</v>
          </cell>
          <cell r="J166">
            <v>2.1</v>
          </cell>
          <cell r="K166">
            <v>1.8</v>
          </cell>
          <cell r="L166">
            <v>2.2999999999999998</v>
          </cell>
          <cell r="M166">
            <v>3.5</v>
          </cell>
          <cell r="N166">
            <v>0.8</v>
          </cell>
          <cell r="O166">
            <v>0.5</v>
          </cell>
          <cell r="P166">
            <v>2.9</v>
          </cell>
        </row>
        <row r="167">
          <cell r="B167" t="str">
            <v>Lobster</v>
          </cell>
          <cell r="C167">
            <v>2</v>
          </cell>
          <cell r="D167">
            <v>2.2999999999999998</v>
          </cell>
          <cell r="E167">
            <v>0.5</v>
          </cell>
          <cell r="F167">
            <v>0.8</v>
          </cell>
          <cell r="G167">
            <v>2.8</v>
          </cell>
          <cell r="H167">
            <v>1.4</v>
          </cell>
          <cell r="I167">
            <v>6.2</v>
          </cell>
          <cell r="J167">
            <v>8.9</v>
          </cell>
          <cell r="K167">
            <v>9.9</v>
          </cell>
          <cell r="L167">
            <v>3.2</v>
          </cell>
          <cell r="M167">
            <v>0.5</v>
          </cell>
          <cell r="N167">
            <v>3</v>
          </cell>
          <cell r="O167">
            <v>2.2000000000000002</v>
          </cell>
          <cell r="P167">
            <v>2.4</v>
          </cell>
        </row>
        <row r="168">
          <cell r="B168" t="str">
            <v>Any oysters</v>
          </cell>
          <cell r="C168">
            <v>1.7</v>
          </cell>
          <cell r="D168">
            <v>2.4</v>
          </cell>
          <cell r="E168">
            <v>2.8</v>
          </cell>
          <cell r="F168">
            <v>0.4</v>
          </cell>
          <cell r="G168">
            <v>0.7</v>
          </cell>
          <cell r="H168">
            <v>0.4</v>
          </cell>
          <cell r="I168">
            <v>1.3</v>
          </cell>
          <cell r="J168">
            <v>1.2</v>
          </cell>
          <cell r="K168">
            <v>3.5</v>
          </cell>
          <cell r="L168">
            <v>0</v>
          </cell>
          <cell r="M168">
            <v>1.8</v>
          </cell>
          <cell r="N168">
            <v>4.8</v>
          </cell>
          <cell r="O168">
            <v>1.8</v>
          </cell>
          <cell r="P168">
            <v>1</v>
          </cell>
        </row>
        <row r="169">
          <cell r="B169" t="str">
            <v>Raw oysters</v>
          </cell>
          <cell r="C169">
            <v>0.8</v>
          </cell>
          <cell r="D169">
            <v>0.5</v>
          </cell>
          <cell r="E169">
            <v>0.5</v>
          </cell>
          <cell r="F169">
            <v>0.1</v>
          </cell>
          <cell r="G169">
            <v>0.5</v>
          </cell>
          <cell r="H169">
            <v>0.3</v>
          </cell>
          <cell r="I169">
            <v>0.5</v>
          </cell>
          <cell r="J169">
            <v>0</v>
          </cell>
          <cell r="K169">
            <v>1.5</v>
          </cell>
          <cell r="L169">
            <v>0</v>
          </cell>
          <cell r="M169">
            <v>0</v>
          </cell>
          <cell r="N169">
            <v>0</v>
          </cell>
          <cell r="O169">
            <v>1.1000000000000001</v>
          </cell>
          <cell r="P169">
            <v>0.4</v>
          </cell>
        </row>
        <row r="170">
          <cell r="A170">
            <v>169</v>
          </cell>
          <cell r="B170" t="str">
            <v>EGGS</v>
          </cell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</row>
        <row r="171">
          <cell r="A171">
            <v>170</v>
          </cell>
          <cell r="B171" t="str">
            <v>Any eggs</v>
          </cell>
          <cell r="C171">
            <v>81.099999999999994</v>
          </cell>
          <cell r="D171">
            <v>81.400000000000006</v>
          </cell>
          <cell r="E171">
            <v>83.5</v>
          </cell>
          <cell r="F171">
            <v>81.400000000000006</v>
          </cell>
          <cell r="G171">
            <v>79.599999999999994</v>
          </cell>
          <cell r="H171">
            <v>81.099999999999994</v>
          </cell>
          <cell r="I171">
            <v>80.2</v>
          </cell>
          <cell r="J171">
            <v>81.400000000000006</v>
          </cell>
          <cell r="K171">
            <v>82.5</v>
          </cell>
          <cell r="L171">
            <v>83.8</v>
          </cell>
          <cell r="M171">
            <v>87.1</v>
          </cell>
          <cell r="N171">
            <v>86.8</v>
          </cell>
          <cell r="O171">
            <v>74.3</v>
          </cell>
          <cell r="P171">
            <v>80.7</v>
          </cell>
        </row>
        <row r="172">
          <cell r="B172" t="str">
            <v>Raw or undercooked eggs</v>
          </cell>
          <cell r="C172">
            <v>13.8</v>
          </cell>
          <cell r="D172">
            <v>15.9</v>
          </cell>
          <cell r="E172">
            <v>16.399999999999999</v>
          </cell>
          <cell r="F172">
            <v>16</v>
          </cell>
          <cell r="G172">
            <v>13.4</v>
          </cell>
          <cell r="H172">
            <v>17.2</v>
          </cell>
          <cell r="I172">
            <v>17.100000000000001</v>
          </cell>
          <cell r="J172">
            <v>15</v>
          </cell>
          <cell r="K172">
            <v>25</v>
          </cell>
          <cell r="L172">
            <v>13.4</v>
          </cell>
          <cell r="M172">
            <v>15.7</v>
          </cell>
          <cell r="N172">
            <v>23.1</v>
          </cell>
          <cell r="O172">
            <v>13.9</v>
          </cell>
          <cell r="P172">
            <v>15</v>
          </cell>
        </row>
        <row r="173">
          <cell r="A173">
            <v>172</v>
          </cell>
          <cell r="B173" t="str">
            <v>DAIRY / DAIRY SUBSTITUTES</v>
          </cell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</row>
        <row r="174">
          <cell r="A174">
            <v>173</v>
          </cell>
          <cell r="B174" t="str">
            <v>Any dairy products (not including cheese)</v>
          </cell>
          <cell r="C174">
            <v>87.1</v>
          </cell>
          <cell r="D174">
            <v>84.3</v>
          </cell>
          <cell r="E174">
            <v>80.8</v>
          </cell>
          <cell r="F174">
            <v>85.6</v>
          </cell>
          <cell r="G174">
            <v>83</v>
          </cell>
          <cell r="H174">
            <v>86.3</v>
          </cell>
          <cell r="I174">
            <v>85.3</v>
          </cell>
          <cell r="J174">
            <v>83.7</v>
          </cell>
          <cell r="K174">
            <v>91.1</v>
          </cell>
          <cell r="L174">
            <v>87.1</v>
          </cell>
          <cell r="M174">
            <v>84.9</v>
          </cell>
          <cell r="N174">
            <v>80.3</v>
          </cell>
          <cell r="O174">
            <v>77.8</v>
          </cell>
          <cell r="P174">
            <v>84.6</v>
          </cell>
        </row>
        <row r="175">
          <cell r="B175" t="str">
            <v>Pasteurized dairy milk</v>
          </cell>
          <cell r="C175">
            <v>78.099999999999994</v>
          </cell>
          <cell r="D175">
            <v>73.5</v>
          </cell>
          <cell r="E175">
            <v>71.8</v>
          </cell>
          <cell r="F175">
            <v>77.3</v>
          </cell>
          <cell r="G175">
            <v>72</v>
          </cell>
          <cell r="H175">
            <v>76.8</v>
          </cell>
          <cell r="I175">
            <v>77</v>
          </cell>
          <cell r="J175">
            <v>77.2</v>
          </cell>
          <cell r="K175">
            <v>74.5</v>
          </cell>
          <cell r="L175">
            <v>81</v>
          </cell>
          <cell r="M175">
            <v>71.5</v>
          </cell>
          <cell r="N175">
            <v>69.8</v>
          </cell>
          <cell r="O175">
            <v>65.7</v>
          </cell>
          <cell r="P175">
            <v>74.7</v>
          </cell>
        </row>
        <row r="176">
          <cell r="B176" t="str">
            <v>Unpasteurized dairy milk (not including cheese)</v>
          </cell>
          <cell r="C176">
            <v>0.9</v>
          </cell>
          <cell r="D176">
            <v>2.4</v>
          </cell>
          <cell r="E176">
            <v>1.9</v>
          </cell>
          <cell r="F176">
            <v>1.4</v>
          </cell>
          <cell r="G176">
            <v>3.5</v>
          </cell>
          <cell r="H176">
            <v>3.2</v>
          </cell>
          <cell r="I176">
            <v>1</v>
          </cell>
          <cell r="J176">
            <v>5.7</v>
          </cell>
          <cell r="K176">
            <v>6.4</v>
          </cell>
          <cell r="L176">
            <v>0.5</v>
          </cell>
          <cell r="M176">
            <v>1.2</v>
          </cell>
          <cell r="N176">
            <v>0.8</v>
          </cell>
          <cell r="O176">
            <v>3.8</v>
          </cell>
          <cell r="P176">
            <v>2.8</v>
          </cell>
        </row>
        <row r="177">
          <cell r="B177" t="str">
            <v>Powdered milk product</v>
          </cell>
          <cell r="C177">
            <v>3.1</v>
          </cell>
          <cell r="D177">
            <v>4.5999999999999996</v>
          </cell>
          <cell r="E177">
            <v>3.6</v>
          </cell>
          <cell r="F177">
            <v>2.7</v>
          </cell>
          <cell r="G177">
            <v>2.6</v>
          </cell>
          <cell r="H177">
            <v>1.4</v>
          </cell>
          <cell r="I177">
            <v>1.3</v>
          </cell>
          <cell r="J177">
            <v>0.8</v>
          </cell>
          <cell r="K177">
            <v>1.4</v>
          </cell>
          <cell r="L177">
            <v>4.7</v>
          </cell>
          <cell r="M177">
            <v>6.7</v>
          </cell>
          <cell r="N177">
            <v>3.2</v>
          </cell>
          <cell r="O177">
            <v>13.3</v>
          </cell>
          <cell r="P177">
            <v>2.6</v>
          </cell>
        </row>
        <row r="178">
          <cell r="B178" t="str">
            <v>Whipped/whipping cream</v>
          </cell>
          <cell r="C178">
            <v>21.7</v>
          </cell>
          <cell r="D178">
            <v>15.9</v>
          </cell>
          <cell r="E178">
            <v>13.3</v>
          </cell>
          <cell r="F178">
            <v>17.8</v>
          </cell>
          <cell r="G178">
            <v>13.1</v>
          </cell>
          <cell r="H178">
            <v>14.4</v>
          </cell>
          <cell r="I178">
            <v>11.9</v>
          </cell>
          <cell r="J178">
            <v>12.7</v>
          </cell>
          <cell r="K178">
            <v>10.4</v>
          </cell>
          <cell r="L178">
            <v>17.600000000000001</v>
          </cell>
          <cell r="M178">
            <v>23.7</v>
          </cell>
          <cell r="N178">
            <v>11.4</v>
          </cell>
          <cell r="O178">
            <v>20.399999999999999</v>
          </cell>
          <cell r="P178">
            <v>15</v>
          </cell>
        </row>
        <row r="179">
          <cell r="B179" t="str">
            <v>Sour cream</v>
          </cell>
          <cell r="C179">
            <v>31.1</v>
          </cell>
          <cell r="D179">
            <v>29.9</v>
          </cell>
          <cell r="E179">
            <v>30.3</v>
          </cell>
          <cell r="F179">
            <v>34.5</v>
          </cell>
          <cell r="G179">
            <v>21.8</v>
          </cell>
          <cell r="H179">
            <v>15.9</v>
          </cell>
          <cell r="I179">
            <v>20.100000000000001</v>
          </cell>
          <cell r="J179">
            <v>27.5</v>
          </cell>
          <cell r="K179">
            <v>21.4</v>
          </cell>
          <cell r="L179">
            <v>24.8</v>
          </cell>
          <cell r="M179">
            <v>40.299999999999997</v>
          </cell>
          <cell r="N179">
            <v>21.6</v>
          </cell>
          <cell r="O179">
            <v>13.8</v>
          </cell>
          <cell r="P179">
            <v>23.4</v>
          </cell>
        </row>
        <row r="180">
          <cell r="B180" t="str">
            <v>Ice cream/gelato</v>
          </cell>
          <cell r="C180">
            <v>47.2</v>
          </cell>
          <cell r="D180">
            <v>39.4</v>
          </cell>
          <cell r="E180">
            <v>43.6</v>
          </cell>
          <cell r="F180">
            <v>43.8</v>
          </cell>
          <cell r="G180">
            <v>40.6</v>
          </cell>
          <cell r="H180">
            <v>40.1</v>
          </cell>
          <cell r="I180">
            <v>52.8</v>
          </cell>
          <cell r="J180">
            <v>45</v>
          </cell>
          <cell r="K180">
            <v>49.1</v>
          </cell>
          <cell r="L180">
            <v>49.8</v>
          </cell>
          <cell r="M180">
            <v>42.8</v>
          </cell>
          <cell r="N180">
            <v>42.3</v>
          </cell>
          <cell r="O180">
            <v>41.8</v>
          </cell>
          <cell r="P180">
            <v>42</v>
          </cell>
        </row>
        <row r="181">
          <cell r="B181" t="str">
            <v>Yogurt</v>
          </cell>
          <cell r="C181">
            <v>62.3</v>
          </cell>
          <cell r="D181">
            <v>56.3</v>
          </cell>
          <cell r="E181">
            <v>48.1</v>
          </cell>
          <cell r="F181">
            <v>48.9</v>
          </cell>
          <cell r="G181">
            <v>55.7</v>
          </cell>
          <cell r="H181">
            <v>62.8</v>
          </cell>
          <cell r="I181">
            <v>64</v>
          </cell>
          <cell r="J181">
            <v>59.8</v>
          </cell>
          <cell r="K181">
            <v>56.4</v>
          </cell>
          <cell r="L181">
            <v>61.6</v>
          </cell>
          <cell r="M181">
            <v>56.7</v>
          </cell>
          <cell r="N181">
            <v>53.2</v>
          </cell>
          <cell r="O181">
            <v>60</v>
          </cell>
          <cell r="P181">
            <v>58.2</v>
          </cell>
        </row>
        <row r="182">
          <cell r="B182" t="str">
            <v>Any dairy substitutes or non-dairy milk</v>
          </cell>
          <cell r="C182">
            <v>18.899999999999999</v>
          </cell>
          <cell r="D182">
            <v>15.3</v>
          </cell>
          <cell r="E182">
            <v>11.8</v>
          </cell>
          <cell r="F182">
            <v>11.5</v>
          </cell>
          <cell r="G182">
            <v>16.5</v>
          </cell>
          <cell r="H182">
            <v>16.100000000000001</v>
          </cell>
          <cell r="I182">
            <v>12.8</v>
          </cell>
          <cell r="J182">
            <v>11.1</v>
          </cell>
          <cell r="K182">
            <v>13.6</v>
          </cell>
          <cell r="L182">
            <v>10.7</v>
          </cell>
          <cell r="M182">
            <v>24.2</v>
          </cell>
          <cell r="N182">
            <v>18.5</v>
          </cell>
          <cell r="O182">
            <v>7.7</v>
          </cell>
          <cell r="P182">
            <v>15.9</v>
          </cell>
        </row>
        <row r="183">
          <cell r="A183">
            <v>182</v>
          </cell>
          <cell r="B183" t="str">
            <v>CHEESE</v>
          </cell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</row>
        <row r="184">
          <cell r="A184">
            <v>183</v>
          </cell>
          <cell r="B184" t="str">
            <v>Any cheese</v>
          </cell>
          <cell r="C184">
            <v>87.9</v>
          </cell>
          <cell r="D184">
            <v>87.4</v>
          </cell>
          <cell r="E184">
            <v>89.2</v>
          </cell>
          <cell r="F184">
            <v>91.6</v>
          </cell>
          <cell r="G184">
            <v>86.8</v>
          </cell>
          <cell r="H184">
            <v>93.5</v>
          </cell>
          <cell r="I184">
            <v>86.2</v>
          </cell>
          <cell r="J184">
            <v>88.2</v>
          </cell>
          <cell r="K184">
            <v>90.4</v>
          </cell>
          <cell r="L184">
            <v>85.9</v>
          </cell>
          <cell r="M184">
            <v>92.6</v>
          </cell>
          <cell r="N184">
            <v>78.7</v>
          </cell>
          <cell r="O184">
            <v>75.099999999999994</v>
          </cell>
          <cell r="P184">
            <v>88.8</v>
          </cell>
        </row>
        <row r="185">
          <cell r="B185" t="str">
            <v>Cheddar</v>
          </cell>
          <cell r="C185">
            <v>75.5</v>
          </cell>
          <cell r="D185">
            <v>76.8</v>
          </cell>
          <cell r="E185">
            <v>72.3</v>
          </cell>
          <cell r="F185">
            <v>75.900000000000006</v>
          </cell>
          <cell r="G185">
            <v>69.099999999999994</v>
          </cell>
          <cell r="H185">
            <v>74</v>
          </cell>
          <cell r="I185">
            <v>68.599999999999994</v>
          </cell>
          <cell r="J185">
            <v>76.3</v>
          </cell>
          <cell r="K185">
            <v>78.3</v>
          </cell>
          <cell r="L185">
            <v>73.3</v>
          </cell>
          <cell r="M185">
            <v>83</v>
          </cell>
          <cell r="N185">
            <v>67.2</v>
          </cell>
          <cell r="O185">
            <v>58.2</v>
          </cell>
          <cell r="P185">
            <v>72.599999999999994</v>
          </cell>
        </row>
        <row r="186">
          <cell r="B186" t="str">
            <v>Mozzarella</v>
          </cell>
          <cell r="C186">
            <v>43.4</v>
          </cell>
          <cell r="D186">
            <v>45</v>
          </cell>
          <cell r="E186">
            <v>43.8</v>
          </cell>
          <cell r="F186">
            <v>52.2</v>
          </cell>
          <cell r="G186">
            <v>45.1</v>
          </cell>
          <cell r="H186">
            <v>54</v>
          </cell>
          <cell r="I186">
            <v>48.6</v>
          </cell>
          <cell r="J186">
            <v>56</v>
          </cell>
          <cell r="K186">
            <v>48.9</v>
          </cell>
          <cell r="L186">
            <v>51.9</v>
          </cell>
          <cell r="M186">
            <v>47.1</v>
          </cell>
          <cell r="N186">
            <v>44.5</v>
          </cell>
          <cell r="O186">
            <v>45.5</v>
          </cell>
          <cell r="P186">
            <v>47.6</v>
          </cell>
        </row>
        <row r="187">
          <cell r="B187" t="str">
            <v>Parmesan</v>
          </cell>
          <cell r="C187">
            <v>47</v>
          </cell>
          <cell r="D187">
            <v>40</v>
          </cell>
          <cell r="E187">
            <v>33.799999999999997</v>
          </cell>
          <cell r="F187">
            <v>42</v>
          </cell>
          <cell r="G187">
            <v>41.9</v>
          </cell>
          <cell r="H187">
            <v>35</v>
          </cell>
          <cell r="I187">
            <v>37.299999999999997</v>
          </cell>
          <cell r="J187">
            <v>39.700000000000003</v>
          </cell>
          <cell r="K187">
            <v>38.700000000000003</v>
          </cell>
          <cell r="L187">
            <v>32.200000000000003</v>
          </cell>
          <cell r="M187">
            <v>39.799999999999997</v>
          </cell>
          <cell r="N187">
            <v>39.299999999999997</v>
          </cell>
          <cell r="O187">
            <v>34.299999999999997</v>
          </cell>
          <cell r="P187">
            <v>40.1</v>
          </cell>
        </row>
        <row r="188">
          <cell r="B188" t="str">
            <v>Gouda</v>
          </cell>
          <cell r="C188">
            <v>6.3</v>
          </cell>
          <cell r="D188">
            <v>11.3</v>
          </cell>
          <cell r="E188">
            <v>5.6</v>
          </cell>
          <cell r="F188">
            <v>4</v>
          </cell>
          <cell r="G188">
            <v>5.9</v>
          </cell>
          <cell r="H188">
            <v>7.7</v>
          </cell>
          <cell r="I188">
            <v>7.5</v>
          </cell>
          <cell r="J188">
            <v>10.6</v>
          </cell>
          <cell r="K188">
            <v>4.5</v>
          </cell>
          <cell r="L188">
            <v>2.1</v>
          </cell>
          <cell r="M188">
            <v>4.5</v>
          </cell>
          <cell r="N188">
            <v>8.3000000000000007</v>
          </cell>
          <cell r="O188">
            <v>3.7</v>
          </cell>
          <cell r="P188">
            <v>7</v>
          </cell>
        </row>
        <row r="189">
          <cell r="B189" t="str">
            <v>Feta</v>
          </cell>
          <cell r="C189">
            <v>23.8</v>
          </cell>
          <cell r="D189">
            <v>19.2</v>
          </cell>
          <cell r="E189">
            <v>16.899999999999999</v>
          </cell>
          <cell r="F189">
            <v>14.2</v>
          </cell>
          <cell r="G189">
            <v>19.899999999999999</v>
          </cell>
          <cell r="H189">
            <v>16.5</v>
          </cell>
          <cell r="I189">
            <v>19.100000000000001</v>
          </cell>
          <cell r="J189">
            <v>17.100000000000001</v>
          </cell>
          <cell r="K189">
            <v>14</v>
          </cell>
          <cell r="L189">
            <v>9.9</v>
          </cell>
          <cell r="M189">
            <v>20.2</v>
          </cell>
          <cell r="N189">
            <v>16.600000000000001</v>
          </cell>
          <cell r="O189">
            <v>18.5</v>
          </cell>
          <cell r="P189">
            <v>19</v>
          </cell>
        </row>
        <row r="190">
          <cell r="B190" t="str">
            <v>Other cheeses sold as blocks/wheels</v>
          </cell>
          <cell r="C190">
            <v>28.9</v>
          </cell>
          <cell r="D190">
            <v>24</v>
          </cell>
          <cell r="E190">
            <v>20.8</v>
          </cell>
          <cell r="F190">
            <v>20.9</v>
          </cell>
          <cell r="G190">
            <v>22.8</v>
          </cell>
          <cell r="H190">
            <v>32.6</v>
          </cell>
          <cell r="I190">
            <v>21.4</v>
          </cell>
          <cell r="J190">
            <v>13.1</v>
          </cell>
          <cell r="K190">
            <v>21</v>
          </cell>
          <cell r="L190">
            <v>17.8</v>
          </cell>
          <cell r="M190">
            <v>23.8</v>
          </cell>
          <cell r="N190">
            <v>18.100000000000001</v>
          </cell>
          <cell r="O190">
            <v>13.7</v>
          </cell>
          <cell r="P190">
            <v>25.5</v>
          </cell>
        </row>
        <row r="191">
          <cell r="B191" t="str">
            <v>Brie, camembert or other soft cheese</v>
          </cell>
          <cell r="C191">
            <v>17.100000000000001</v>
          </cell>
          <cell r="D191">
            <v>6.8</v>
          </cell>
          <cell r="E191">
            <v>6</v>
          </cell>
          <cell r="F191">
            <v>3.8</v>
          </cell>
          <cell r="G191">
            <v>11.7</v>
          </cell>
          <cell r="H191">
            <v>22.2</v>
          </cell>
          <cell r="I191">
            <v>7.8</v>
          </cell>
          <cell r="J191">
            <v>4.5999999999999996</v>
          </cell>
          <cell r="K191">
            <v>7.2</v>
          </cell>
          <cell r="L191">
            <v>6.4</v>
          </cell>
          <cell r="M191">
            <v>18</v>
          </cell>
          <cell r="N191">
            <v>6.4</v>
          </cell>
          <cell r="O191">
            <v>8.1</v>
          </cell>
          <cell r="P191">
            <v>13.5</v>
          </cell>
        </row>
        <row r="192">
          <cell r="B192" t="str">
            <v>Blue-veined cheese</v>
          </cell>
          <cell r="C192">
            <v>8.6</v>
          </cell>
          <cell r="D192">
            <v>3.6</v>
          </cell>
          <cell r="E192">
            <v>2.5</v>
          </cell>
          <cell r="F192">
            <v>2.5</v>
          </cell>
          <cell r="G192">
            <v>5.6</v>
          </cell>
          <cell r="H192">
            <v>6.1</v>
          </cell>
          <cell r="I192">
            <v>2.5</v>
          </cell>
          <cell r="J192">
            <v>7.2</v>
          </cell>
          <cell r="K192">
            <v>0.7</v>
          </cell>
          <cell r="L192">
            <v>2.2999999999999998</v>
          </cell>
          <cell r="M192">
            <v>4.4000000000000004</v>
          </cell>
          <cell r="N192">
            <v>4.2</v>
          </cell>
          <cell r="O192">
            <v>2.1</v>
          </cell>
          <cell r="P192">
            <v>5.6</v>
          </cell>
        </row>
        <row r="193">
          <cell r="B193" t="str">
            <v>Cottage, ricotta or other fresh cheese</v>
          </cell>
          <cell r="C193">
            <v>12.4</v>
          </cell>
          <cell r="D193">
            <v>13.8</v>
          </cell>
          <cell r="E193">
            <v>18.100000000000001</v>
          </cell>
          <cell r="F193">
            <v>14.6</v>
          </cell>
          <cell r="G193">
            <v>13.7</v>
          </cell>
          <cell r="H193">
            <v>13.4</v>
          </cell>
          <cell r="I193">
            <v>6.4</v>
          </cell>
          <cell r="J193">
            <v>6.8</v>
          </cell>
          <cell r="K193">
            <v>5.3</v>
          </cell>
          <cell r="L193">
            <v>4.9000000000000004</v>
          </cell>
          <cell r="M193">
            <v>14.6</v>
          </cell>
          <cell r="N193">
            <v>7.9</v>
          </cell>
          <cell r="O193">
            <v>7</v>
          </cell>
          <cell r="P193">
            <v>13.1</v>
          </cell>
        </row>
        <row r="194">
          <cell r="B194" t="str">
            <v>Goat/sheep milk cheese</v>
          </cell>
          <cell r="C194">
            <v>6</v>
          </cell>
          <cell r="D194">
            <v>5.6</v>
          </cell>
          <cell r="E194">
            <v>4</v>
          </cell>
          <cell r="F194">
            <v>3.1</v>
          </cell>
          <cell r="G194">
            <v>11.4</v>
          </cell>
          <cell r="H194">
            <v>9.4</v>
          </cell>
          <cell r="I194">
            <v>5.8</v>
          </cell>
          <cell r="J194">
            <v>5.5</v>
          </cell>
          <cell r="K194">
            <v>5.0999999999999996</v>
          </cell>
          <cell r="L194">
            <v>2.5</v>
          </cell>
          <cell r="M194">
            <v>11.3</v>
          </cell>
          <cell r="N194">
            <v>6.7</v>
          </cell>
          <cell r="O194">
            <v>6.5</v>
          </cell>
          <cell r="P194">
            <v>8.6</v>
          </cell>
        </row>
        <row r="195">
          <cell r="B195" t="str">
            <v>Processed cheese</v>
          </cell>
          <cell r="C195">
            <v>27.4</v>
          </cell>
          <cell r="D195">
            <v>34.1</v>
          </cell>
          <cell r="E195">
            <v>44.4</v>
          </cell>
          <cell r="F195">
            <v>41.7</v>
          </cell>
          <cell r="G195">
            <v>33.6</v>
          </cell>
          <cell r="H195">
            <v>42.5</v>
          </cell>
          <cell r="I195">
            <v>46.8</v>
          </cell>
          <cell r="J195">
            <v>39.6</v>
          </cell>
          <cell r="K195">
            <v>30.2</v>
          </cell>
          <cell r="L195">
            <v>44.6</v>
          </cell>
          <cell r="M195">
            <v>18.7</v>
          </cell>
          <cell r="N195">
            <v>29.9</v>
          </cell>
          <cell r="O195">
            <v>38.1</v>
          </cell>
          <cell r="P195">
            <v>36.1</v>
          </cell>
        </row>
        <row r="196">
          <cell r="B196" t="str">
            <v>Any cheese made with unpasteurized milk</v>
          </cell>
          <cell r="C196">
            <v>2.7</v>
          </cell>
          <cell r="D196">
            <v>0.8</v>
          </cell>
          <cell r="E196">
            <v>2.5</v>
          </cell>
          <cell r="F196">
            <v>3.5</v>
          </cell>
          <cell r="G196">
            <v>1.4</v>
          </cell>
          <cell r="H196">
            <v>10.1</v>
          </cell>
          <cell r="I196">
            <v>1.7</v>
          </cell>
          <cell r="J196">
            <v>1.2</v>
          </cell>
          <cell r="K196">
            <v>1.6</v>
          </cell>
          <cell r="L196">
            <v>0.2</v>
          </cell>
          <cell r="M196">
            <v>1.8</v>
          </cell>
          <cell r="N196">
            <v>3.1</v>
          </cell>
          <cell r="O196">
            <v>3.4</v>
          </cell>
          <cell r="P196">
            <v>3.6</v>
          </cell>
        </row>
        <row r="197">
          <cell r="B197" t="str">
            <v>FROZEN FOODS</v>
          </cell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</row>
        <row r="198">
          <cell r="B198" t="str">
            <v>Frozen vegetables</v>
          </cell>
          <cell r="C198">
            <v>41.9</v>
          </cell>
          <cell r="D198">
            <v>49.8</v>
          </cell>
          <cell r="E198">
            <v>55.4</v>
          </cell>
          <cell r="F198">
            <v>46.8</v>
          </cell>
          <cell r="G198">
            <v>40.5</v>
          </cell>
          <cell r="H198">
            <v>23.9</v>
          </cell>
          <cell r="I198">
            <v>40.299999999999997</v>
          </cell>
          <cell r="J198">
            <v>47.3</v>
          </cell>
          <cell r="K198">
            <v>51.8</v>
          </cell>
          <cell r="L198">
            <v>40.4</v>
          </cell>
          <cell r="M198">
            <v>50.1</v>
          </cell>
          <cell r="N198">
            <v>55.1</v>
          </cell>
          <cell r="O198">
            <v>53.6</v>
          </cell>
          <cell r="P198">
            <v>38.700000000000003</v>
          </cell>
        </row>
        <row r="199">
          <cell r="B199" t="str">
            <v>Any frozen fruit</v>
          </cell>
          <cell r="C199">
            <v>35.700000000000003</v>
          </cell>
          <cell r="D199">
            <v>30.5</v>
          </cell>
          <cell r="E199">
            <v>25.4</v>
          </cell>
          <cell r="F199">
            <v>27.8</v>
          </cell>
          <cell r="G199">
            <v>21.1</v>
          </cell>
          <cell r="H199">
            <v>18.100000000000001</v>
          </cell>
          <cell r="I199">
            <v>26.4</v>
          </cell>
          <cell r="J199">
            <v>24.8</v>
          </cell>
          <cell r="K199">
            <v>30.6</v>
          </cell>
          <cell r="L199">
            <v>28.6</v>
          </cell>
          <cell r="M199">
            <v>47.3</v>
          </cell>
          <cell r="N199">
            <v>41</v>
          </cell>
          <cell r="O199">
            <v>40.5</v>
          </cell>
          <cell r="P199">
            <v>24.2</v>
          </cell>
        </row>
        <row r="200">
          <cell r="B200" t="str">
            <v xml:space="preserve">     Frozen berries</v>
          </cell>
          <cell r="C200">
            <v>33.5</v>
          </cell>
          <cell r="D200">
            <v>27.3</v>
          </cell>
          <cell r="E200">
            <v>22.3</v>
          </cell>
          <cell r="F200">
            <v>25.8</v>
          </cell>
          <cell r="G200">
            <v>17.399999999999999</v>
          </cell>
          <cell r="H200">
            <v>16.2</v>
          </cell>
          <cell r="I200">
            <v>22.5</v>
          </cell>
          <cell r="J200">
            <v>23.4</v>
          </cell>
          <cell r="K200">
            <v>23.9</v>
          </cell>
          <cell r="L200">
            <v>26.8</v>
          </cell>
          <cell r="M200">
            <v>44.5</v>
          </cell>
          <cell r="N200">
            <v>39.4</v>
          </cell>
          <cell r="O200">
            <v>33.5</v>
          </cell>
          <cell r="P200">
            <v>21.3</v>
          </cell>
        </row>
        <row r="201">
          <cell r="B201" t="str">
            <v xml:space="preserve">     Frozen fruit (not including berries)</v>
          </cell>
          <cell r="C201">
            <v>13.3</v>
          </cell>
          <cell r="D201">
            <v>14.3</v>
          </cell>
          <cell r="E201">
            <v>9.6999999999999993</v>
          </cell>
          <cell r="F201">
            <v>8.6999999999999993</v>
          </cell>
          <cell r="G201">
            <v>8.6</v>
          </cell>
          <cell r="H201">
            <v>6.7</v>
          </cell>
          <cell r="I201">
            <v>8.3000000000000007</v>
          </cell>
          <cell r="J201">
            <v>5.9</v>
          </cell>
          <cell r="K201">
            <v>9.6999999999999993</v>
          </cell>
          <cell r="L201">
            <v>6.3</v>
          </cell>
          <cell r="M201">
            <v>15.4</v>
          </cell>
          <cell r="N201">
            <v>18.3</v>
          </cell>
          <cell r="O201">
            <v>22.1</v>
          </cell>
          <cell r="P201">
            <v>9.4</v>
          </cell>
        </row>
        <row r="202">
          <cell r="B202" t="str">
            <v>Frozen pizza</v>
          </cell>
          <cell r="C202">
            <v>17.899999999999999</v>
          </cell>
          <cell r="D202">
            <v>17.5</v>
          </cell>
          <cell r="E202">
            <v>25.9</v>
          </cell>
          <cell r="F202">
            <v>20.2</v>
          </cell>
          <cell r="G202">
            <v>21.8</v>
          </cell>
          <cell r="H202">
            <v>18.600000000000001</v>
          </cell>
          <cell r="I202">
            <v>22.4</v>
          </cell>
          <cell r="J202">
            <v>18.8</v>
          </cell>
          <cell r="K202">
            <v>30.6</v>
          </cell>
          <cell r="L202">
            <v>21.8</v>
          </cell>
          <cell r="M202">
            <v>19.399999999999999</v>
          </cell>
          <cell r="N202">
            <v>25.9</v>
          </cell>
          <cell r="O202">
            <v>33.9</v>
          </cell>
          <cell r="P202">
            <v>20.100000000000001</v>
          </cell>
        </row>
        <row r="203">
          <cell r="B203" t="str">
            <v>Frozen pot pies</v>
          </cell>
          <cell r="C203">
            <v>3.2</v>
          </cell>
          <cell r="D203">
            <v>2.4</v>
          </cell>
          <cell r="E203">
            <v>2.7</v>
          </cell>
          <cell r="F203">
            <v>3.8</v>
          </cell>
          <cell r="G203">
            <v>3.9</v>
          </cell>
          <cell r="H203">
            <v>3.9</v>
          </cell>
          <cell r="I203">
            <v>6.1</v>
          </cell>
          <cell r="J203">
            <v>4.5999999999999996</v>
          </cell>
          <cell r="K203">
            <v>5.7</v>
          </cell>
          <cell r="L203">
            <v>1.6</v>
          </cell>
          <cell r="M203">
            <v>4</v>
          </cell>
          <cell r="N203">
            <v>3.4</v>
          </cell>
          <cell r="O203">
            <v>7.6</v>
          </cell>
          <cell r="P203">
            <v>3.6</v>
          </cell>
        </row>
        <row r="204">
          <cell r="B204" t="str">
            <v xml:space="preserve">Frozen meals in a bag or box </v>
          </cell>
          <cell r="C204">
            <v>9.6</v>
          </cell>
          <cell r="D204">
            <v>9</v>
          </cell>
          <cell r="E204">
            <v>9.3000000000000007</v>
          </cell>
          <cell r="F204">
            <v>8.8000000000000007</v>
          </cell>
          <cell r="G204">
            <v>9.3000000000000007</v>
          </cell>
          <cell r="H204">
            <v>11.1</v>
          </cell>
          <cell r="I204">
            <v>14.4</v>
          </cell>
          <cell r="J204">
            <v>8.1</v>
          </cell>
          <cell r="K204">
            <v>8.9</v>
          </cell>
          <cell r="L204">
            <v>13.9</v>
          </cell>
          <cell r="M204">
            <v>6.3</v>
          </cell>
          <cell r="N204">
            <v>8.9</v>
          </cell>
          <cell r="O204">
            <v>15</v>
          </cell>
          <cell r="P204">
            <v>9.9</v>
          </cell>
        </row>
        <row r="205">
          <cell r="B205" t="str">
            <v>Frozen snack foods/appetizers</v>
          </cell>
          <cell r="C205">
            <v>5.2</v>
          </cell>
          <cell r="D205">
            <v>6.4</v>
          </cell>
          <cell r="E205">
            <v>3.9</v>
          </cell>
          <cell r="F205">
            <v>6</v>
          </cell>
          <cell r="G205">
            <v>7.8</v>
          </cell>
          <cell r="H205">
            <v>3.8</v>
          </cell>
          <cell r="I205">
            <v>5</v>
          </cell>
          <cell r="J205">
            <v>7</v>
          </cell>
          <cell r="K205">
            <v>11.8</v>
          </cell>
          <cell r="L205">
            <v>7</v>
          </cell>
          <cell r="M205">
            <v>12.8</v>
          </cell>
          <cell r="N205">
            <v>4.0999999999999996</v>
          </cell>
          <cell r="O205">
            <v>6.6</v>
          </cell>
          <cell r="P205">
            <v>6.1</v>
          </cell>
        </row>
        <row r="206">
          <cell r="A206">
            <v>205</v>
          </cell>
          <cell r="B206" t="str">
            <v>DRIED, PROCESSED &amp; OTHER</v>
          </cell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</row>
        <row r="207">
          <cell r="B207" t="str">
            <v>Dried fruit</v>
          </cell>
          <cell r="C207">
            <v>42.6</v>
          </cell>
          <cell r="D207">
            <v>34.700000000000003</v>
          </cell>
          <cell r="E207">
            <v>28.5</v>
          </cell>
          <cell r="F207">
            <v>31.1</v>
          </cell>
          <cell r="G207">
            <v>35.700000000000003</v>
          </cell>
          <cell r="H207">
            <v>25</v>
          </cell>
          <cell r="I207">
            <v>27.5</v>
          </cell>
          <cell r="J207">
            <v>31.9</v>
          </cell>
          <cell r="K207">
            <v>34.299999999999997</v>
          </cell>
          <cell r="L207">
            <v>31.5</v>
          </cell>
          <cell r="M207">
            <v>46.6</v>
          </cell>
          <cell r="N207">
            <v>35.5</v>
          </cell>
          <cell r="O207">
            <v>43.6</v>
          </cell>
          <cell r="P207">
            <v>33.200000000000003</v>
          </cell>
        </row>
        <row r="208">
          <cell r="B208" t="str">
            <v>Granola bars, power bars, or other protein bars</v>
          </cell>
          <cell r="C208">
            <v>41</v>
          </cell>
          <cell r="D208">
            <v>43.3</v>
          </cell>
          <cell r="E208">
            <v>32.9</v>
          </cell>
          <cell r="F208">
            <v>36.1</v>
          </cell>
          <cell r="G208">
            <v>36.299999999999997</v>
          </cell>
          <cell r="H208">
            <v>34.4</v>
          </cell>
          <cell r="I208">
            <v>40.799999999999997</v>
          </cell>
          <cell r="J208">
            <v>37.4</v>
          </cell>
          <cell r="K208">
            <v>46.4</v>
          </cell>
          <cell r="L208">
            <v>50.9</v>
          </cell>
          <cell r="M208">
            <v>34.700000000000003</v>
          </cell>
          <cell r="N208">
            <v>44.9</v>
          </cell>
          <cell r="O208">
            <v>39.700000000000003</v>
          </cell>
          <cell r="P208">
            <v>37.5</v>
          </cell>
        </row>
        <row r="209">
          <cell r="B209" t="str">
            <v>Chips or pretzels</v>
          </cell>
          <cell r="C209">
            <v>59.4</v>
          </cell>
          <cell r="D209">
            <v>54.5</v>
          </cell>
          <cell r="E209">
            <v>58.1</v>
          </cell>
          <cell r="F209">
            <v>56.6</v>
          </cell>
          <cell r="G209">
            <v>53.6</v>
          </cell>
          <cell r="H209">
            <v>48.9</v>
          </cell>
          <cell r="I209">
            <v>64.099999999999994</v>
          </cell>
          <cell r="J209">
            <v>49.1</v>
          </cell>
          <cell r="K209">
            <v>60.9</v>
          </cell>
          <cell r="L209">
            <v>58.7</v>
          </cell>
          <cell r="M209">
            <v>57.9</v>
          </cell>
          <cell r="N209">
            <v>59.8</v>
          </cell>
          <cell r="O209">
            <v>69.099999999999994</v>
          </cell>
          <cell r="P209">
            <v>53.9</v>
          </cell>
        </row>
        <row r="210">
          <cell r="B210" t="str">
            <v>Chocolate or chocolate-containing candy</v>
          </cell>
          <cell r="C210">
            <v>68.8</v>
          </cell>
          <cell r="D210">
            <v>66.3</v>
          </cell>
          <cell r="E210">
            <v>60.8</v>
          </cell>
          <cell r="F210">
            <v>66.599999999999994</v>
          </cell>
          <cell r="G210">
            <v>64</v>
          </cell>
          <cell r="H210">
            <v>59.5</v>
          </cell>
          <cell r="I210">
            <v>64.5</v>
          </cell>
          <cell r="J210">
            <v>65.5</v>
          </cell>
          <cell r="K210">
            <v>62.1</v>
          </cell>
          <cell r="L210">
            <v>64.599999999999994</v>
          </cell>
          <cell r="M210">
            <v>67.099999999999994</v>
          </cell>
          <cell r="N210">
            <v>71.400000000000006</v>
          </cell>
          <cell r="O210">
            <v>68.3</v>
          </cell>
          <cell r="P210">
            <v>63.9</v>
          </cell>
        </row>
        <row r="211">
          <cell r="A211">
            <v>210</v>
          </cell>
          <cell r="B211" t="str">
            <v>Cold breakfast cereal</v>
          </cell>
          <cell r="C211">
            <v>52.6</v>
          </cell>
          <cell r="D211">
            <v>54.6</v>
          </cell>
          <cell r="E211">
            <v>52</v>
          </cell>
          <cell r="F211">
            <v>61.1</v>
          </cell>
          <cell r="G211">
            <v>54.3</v>
          </cell>
          <cell r="H211">
            <v>53.7</v>
          </cell>
          <cell r="I211">
            <v>50.7</v>
          </cell>
          <cell r="J211">
            <v>60.7</v>
          </cell>
          <cell r="K211">
            <v>64.2</v>
          </cell>
          <cell r="L211">
            <v>54.6</v>
          </cell>
          <cell r="M211">
            <v>51.1</v>
          </cell>
          <cell r="N211">
            <v>52.5</v>
          </cell>
          <cell r="O211">
            <v>61.9</v>
          </cell>
          <cell r="P211">
            <v>54.3</v>
          </cell>
        </row>
        <row r="212">
          <cell r="A212">
            <v>211</v>
          </cell>
          <cell r="B212" t="str">
            <v>Hot breakfast cereal</v>
          </cell>
          <cell r="C212">
            <v>33.6</v>
          </cell>
          <cell r="D212">
            <v>37.9</v>
          </cell>
          <cell r="E212">
            <v>33.1</v>
          </cell>
          <cell r="F212">
            <v>30.4</v>
          </cell>
          <cell r="G212">
            <v>28.5</v>
          </cell>
          <cell r="H212">
            <v>18.899999999999999</v>
          </cell>
          <cell r="I212">
            <v>30.3</v>
          </cell>
          <cell r="J212">
            <v>33.4</v>
          </cell>
          <cell r="K212">
            <v>28.4</v>
          </cell>
          <cell r="L212">
            <v>34.4</v>
          </cell>
          <cell r="M212">
            <v>40.5</v>
          </cell>
          <cell r="N212">
            <v>44.1</v>
          </cell>
          <cell r="O212">
            <v>37.1</v>
          </cell>
          <cell r="P212">
            <v>28.5</v>
          </cell>
        </row>
        <row r="213">
          <cell r="B213" t="str">
            <v>Tofu</v>
          </cell>
          <cell r="C213">
            <v>14.3</v>
          </cell>
          <cell r="D213">
            <v>5.9</v>
          </cell>
          <cell r="E213">
            <v>2.9</v>
          </cell>
          <cell r="F213">
            <v>5.6</v>
          </cell>
          <cell r="G213">
            <v>8.1999999999999993</v>
          </cell>
          <cell r="H213">
            <v>9.1999999999999993</v>
          </cell>
          <cell r="I213">
            <v>5.7</v>
          </cell>
          <cell r="J213">
            <v>6</v>
          </cell>
          <cell r="K213">
            <v>1.5</v>
          </cell>
          <cell r="L213">
            <v>2.6</v>
          </cell>
          <cell r="M213">
            <v>5.5</v>
          </cell>
          <cell r="N213">
            <v>6.2</v>
          </cell>
          <cell r="O213">
            <v>3.9</v>
          </cell>
          <cell r="P213">
            <v>8.5</v>
          </cell>
        </row>
        <row r="214">
          <cell r="A214">
            <v>213</v>
          </cell>
          <cell r="B214" t="str">
            <v>Dietary or nutritional supplement</v>
          </cell>
          <cell r="C214">
            <v>34.4</v>
          </cell>
          <cell r="D214">
            <v>35.9</v>
          </cell>
          <cell r="E214">
            <v>27.2</v>
          </cell>
          <cell r="F214">
            <v>32.6</v>
          </cell>
          <cell r="G214">
            <v>31.7</v>
          </cell>
          <cell r="H214">
            <v>16.600000000000001</v>
          </cell>
          <cell r="I214">
            <v>20.5</v>
          </cell>
          <cell r="J214">
            <v>22</v>
          </cell>
          <cell r="K214">
            <v>22.3</v>
          </cell>
          <cell r="L214">
            <v>27.1</v>
          </cell>
          <cell r="M214">
            <v>46.8</v>
          </cell>
          <cell r="N214">
            <v>28.7</v>
          </cell>
          <cell r="O214">
            <v>16.100000000000001</v>
          </cell>
          <cell r="P214">
            <v>28.2</v>
          </cell>
        </row>
        <row r="215">
          <cell r="B215" t="str">
            <v>ETHNIC FOODS &amp; FAST FOODS</v>
          </cell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</row>
        <row r="216">
          <cell r="B216" t="str">
            <v>Asian style foods</v>
          </cell>
          <cell r="C216">
            <v>31.8</v>
          </cell>
          <cell r="D216">
            <v>31.6</v>
          </cell>
          <cell r="E216">
            <v>26.4</v>
          </cell>
          <cell r="F216">
            <v>27.4</v>
          </cell>
          <cell r="G216">
            <v>29.4</v>
          </cell>
          <cell r="H216">
            <v>22.1</v>
          </cell>
          <cell r="I216">
            <v>17.100000000000001</v>
          </cell>
          <cell r="J216">
            <v>23.1</v>
          </cell>
          <cell r="K216">
            <v>17.7</v>
          </cell>
          <cell r="L216">
            <v>18.600000000000001</v>
          </cell>
          <cell r="M216">
            <v>24.8</v>
          </cell>
          <cell r="N216">
            <v>25.8</v>
          </cell>
          <cell r="O216">
            <v>13.3</v>
          </cell>
          <cell r="P216">
            <v>27.4</v>
          </cell>
        </row>
        <row r="217">
          <cell r="B217" t="str">
            <v>Indian style foods</v>
          </cell>
          <cell r="C217">
            <v>23.9</v>
          </cell>
          <cell r="D217">
            <v>14.7</v>
          </cell>
          <cell r="E217">
            <v>9.1999999999999993</v>
          </cell>
          <cell r="F217">
            <v>7.9</v>
          </cell>
          <cell r="G217">
            <v>16.2</v>
          </cell>
          <cell r="H217">
            <v>5.5</v>
          </cell>
          <cell r="I217">
            <v>8</v>
          </cell>
          <cell r="J217">
            <v>12.5</v>
          </cell>
          <cell r="K217">
            <v>7.7</v>
          </cell>
          <cell r="L217">
            <v>3.7</v>
          </cell>
          <cell r="M217">
            <v>8.9</v>
          </cell>
          <cell r="N217">
            <v>10.6</v>
          </cell>
          <cell r="O217">
            <v>6.3</v>
          </cell>
          <cell r="P217">
            <v>13.5</v>
          </cell>
        </row>
        <row r="218">
          <cell r="B218" t="str">
            <v>Mexican style foods</v>
          </cell>
          <cell r="C218">
            <v>24.7</v>
          </cell>
          <cell r="D218">
            <v>20.6</v>
          </cell>
          <cell r="E218">
            <v>16.8</v>
          </cell>
          <cell r="F218">
            <v>26.5</v>
          </cell>
          <cell r="G218">
            <v>15</v>
          </cell>
          <cell r="H218">
            <v>11.9</v>
          </cell>
          <cell r="I218">
            <v>13.6</v>
          </cell>
          <cell r="J218">
            <v>17</v>
          </cell>
          <cell r="K218">
            <v>12.8</v>
          </cell>
          <cell r="L218">
            <v>16.600000000000001</v>
          </cell>
          <cell r="M218">
            <v>22.6</v>
          </cell>
          <cell r="N218">
            <v>17</v>
          </cell>
          <cell r="O218">
            <v>19.600000000000001</v>
          </cell>
          <cell r="P218">
            <v>16.7</v>
          </cell>
        </row>
        <row r="219">
          <cell r="B219" t="str">
            <v>Meal from a fast food restaurant</v>
          </cell>
          <cell r="C219">
            <v>56.6</v>
          </cell>
          <cell r="D219">
            <v>45.5</v>
          </cell>
          <cell r="E219">
            <v>50.1</v>
          </cell>
          <cell r="F219">
            <v>54.4</v>
          </cell>
          <cell r="G219">
            <v>53.5</v>
          </cell>
          <cell r="H219">
            <v>57.1</v>
          </cell>
          <cell r="I219">
            <v>52</v>
          </cell>
          <cell r="J219">
            <v>48.4</v>
          </cell>
          <cell r="K219">
            <v>53.8</v>
          </cell>
          <cell r="L219">
            <v>49.8</v>
          </cell>
          <cell r="M219">
            <v>65.7</v>
          </cell>
          <cell r="N219">
            <v>63.5</v>
          </cell>
          <cell r="O219">
            <v>82.5</v>
          </cell>
          <cell r="P219">
            <v>53.6</v>
          </cell>
        </row>
        <row r="220">
          <cell r="B220" t="str">
            <v>BABY FOODS</v>
          </cell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</row>
        <row r="221">
          <cell r="B221" t="str">
            <v>Any baby formula</v>
          </cell>
          <cell r="C221">
            <v>25.5</v>
          </cell>
          <cell r="D221">
            <v>24.9</v>
          </cell>
          <cell r="E221">
            <v>28.1</v>
          </cell>
          <cell r="F221">
            <v>24.6</v>
          </cell>
          <cell r="G221">
            <v>22.2</v>
          </cell>
          <cell r="H221">
            <v>20.9</v>
          </cell>
          <cell r="I221">
            <v>23.6</v>
          </cell>
          <cell r="J221">
            <v>27.2</v>
          </cell>
          <cell r="K221">
            <v>32.700000000000003</v>
          </cell>
          <cell r="L221">
            <v>19</v>
          </cell>
          <cell r="M221">
            <v>7</v>
          </cell>
          <cell r="N221">
            <v>27.5</v>
          </cell>
          <cell r="O221">
            <v>52.1</v>
          </cell>
          <cell r="P221">
            <v>23.1</v>
          </cell>
        </row>
        <row r="222">
          <cell r="B222" t="str">
            <v>Liquid</v>
          </cell>
          <cell r="C222">
            <v>10.1</v>
          </cell>
          <cell r="D222">
            <v>9.1999999999999993</v>
          </cell>
          <cell r="E222">
            <v>12.4</v>
          </cell>
          <cell r="F222">
            <v>12</v>
          </cell>
          <cell r="G222">
            <v>9.9</v>
          </cell>
          <cell r="H222">
            <v>13.6</v>
          </cell>
          <cell r="I222">
            <v>9.4</v>
          </cell>
          <cell r="J222">
            <v>7.7</v>
          </cell>
          <cell r="K222">
            <v>18.399999999999999</v>
          </cell>
          <cell r="L222">
            <v>4.5999999999999996</v>
          </cell>
          <cell r="M222">
            <v>1.9</v>
          </cell>
          <cell r="N222">
            <v>6.3</v>
          </cell>
          <cell r="O222">
            <v>14.3</v>
          </cell>
          <cell r="P222">
            <v>10.9</v>
          </cell>
        </row>
        <row r="223">
          <cell r="B223" t="str">
            <v>Powder</v>
          </cell>
          <cell r="C223">
            <v>22</v>
          </cell>
          <cell r="D223">
            <v>20.9</v>
          </cell>
          <cell r="E223">
            <v>18</v>
          </cell>
          <cell r="F223">
            <v>16.7</v>
          </cell>
          <cell r="G223">
            <v>19.2</v>
          </cell>
          <cell r="H223">
            <v>14.4</v>
          </cell>
          <cell r="I223">
            <v>15.7</v>
          </cell>
          <cell r="J223">
            <v>22.3</v>
          </cell>
          <cell r="K223">
            <v>24.1</v>
          </cell>
          <cell r="L223">
            <v>19</v>
          </cell>
          <cell r="M223">
            <v>7</v>
          </cell>
          <cell r="N223">
            <v>25.8</v>
          </cell>
          <cell r="O223">
            <v>52.1</v>
          </cell>
          <cell r="P223">
            <v>18.5</v>
          </cell>
        </row>
        <row r="224">
          <cell r="B224" t="str">
            <v>Store-bought pureed baby food</v>
          </cell>
          <cell r="C224">
            <v>25.3</v>
          </cell>
          <cell r="D224">
            <v>22.4</v>
          </cell>
          <cell r="E224">
            <v>27.9</v>
          </cell>
          <cell r="F224">
            <v>28.3</v>
          </cell>
          <cell r="G224">
            <v>18.8</v>
          </cell>
          <cell r="H224">
            <v>18.899999999999999</v>
          </cell>
          <cell r="I224">
            <v>15.7</v>
          </cell>
          <cell r="J224">
            <v>18.399999999999999</v>
          </cell>
          <cell r="K224">
            <v>25.4</v>
          </cell>
          <cell r="L224">
            <v>13.3</v>
          </cell>
          <cell r="M224">
            <v>29.8</v>
          </cell>
          <cell r="N224">
            <v>24.6</v>
          </cell>
          <cell r="O224">
            <v>18.7</v>
          </cell>
          <cell r="P224">
            <v>20.5</v>
          </cell>
        </row>
        <row r="225">
          <cell r="B225" t="str">
            <v>Infant/toddler cereal</v>
          </cell>
          <cell r="C225">
            <v>22</v>
          </cell>
          <cell r="D225">
            <v>15.8</v>
          </cell>
          <cell r="E225">
            <v>31.6</v>
          </cell>
          <cell r="F225">
            <v>24</v>
          </cell>
          <cell r="G225">
            <v>16.899999999999999</v>
          </cell>
          <cell r="H225">
            <v>34.1</v>
          </cell>
          <cell r="I225">
            <v>22.2</v>
          </cell>
          <cell r="J225">
            <v>21.3</v>
          </cell>
          <cell r="K225">
            <v>33.299999999999997</v>
          </cell>
          <cell r="L225">
            <v>17.600000000000001</v>
          </cell>
          <cell r="M225">
            <v>20.5</v>
          </cell>
          <cell r="N225">
            <v>31.1</v>
          </cell>
          <cell r="O225">
            <v>30.6</v>
          </cell>
          <cell r="P225">
            <v>22.9</v>
          </cell>
        </row>
        <row r="226">
          <cell r="B226" t="str">
            <v>WATER</v>
          </cell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</row>
        <row r="227">
          <cell r="B227" t="str">
            <v>Primary drinking water source</v>
          </cell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</row>
        <row r="228">
          <cell r="B228" t="str">
            <v>Municipal water</v>
          </cell>
          <cell r="C228">
            <v>77.900000000000006</v>
          </cell>
          <cell r="D228">
            <v>74.599999999999994</v>
          </cell>
          <cell r="E228">
            <v>66.5</v>
          </cell>
          <cell r="F228">
            <v>63.4</v>
          </cell>
          <cell r="G228">
            <v>69.5</v>
          </cell>
          <cell r="H228">
            <v>66.900000000000006</v>
          </cell>
          <cell r="I228">
            <v>33.5</v>
          </cell>
          <cell r="J228">
            <v>45.2</v>
          </cell>
          <cell r="K228">
            <v>34.1</v>
          </cell>
          <cell r="L228">
            <v>63.7</v>
          </cell>
          <cell r="M228">
            <v>63.4</v>
          </cell>
          <cell r="N228">
            <v>71.8</v>
          </cell>
          <cell r="O228">
            <v>76</v>
          </cell>
          <cell r="P228">
            <v>68.5</v>
          </cell>
        </row>
        <row r="229">
          <cell r="B229" t="str">
            <v>Private well</v>
          </cell>
          <cell r="C229">
            <v>7.1</v>
          </cell>
          <cell r="D229">
            <v>6.3</v>
          </cell>
          <cell r="E229">
            <v>7.2</v>
          </cell>
          <cell r="F229">
            <v>14.3</v>
          </cell>
          <cell r="G229">
            <v>8.9</v>
          </cell>
          <cell r="H229">
            <v>10.199999999999999</v>
          </cell>
          <cell r="I229">
            <v>46.3</v>
          </cell>
          <cell r="J229">
            <v>40.200000000000003</v>
          </cell>
          <cell r="K229">
            <v>55.6</v>
          </cell>
          <cell r="L229">
            <v>13.4</v>
          </cell>
          <cell r="M229">
            <v>18.5</v>
          </cell>
          <cell r="N229">
            <v>0.1</v>
          </cell>
          <cell r="O229">
            <v>2.2999999999999998</v>
          </cell>
          <cell r="P229">
            <v>10.8</v>
          </cell>
        </row>
        <row r="230">
          <cell r="B230" t="str">
            <v>Store-bought bottled water</v>
          </cell>
          <cell r="C230">
            <v>12.1</v>
          </cell>
          <cell r="D230">
            <v>17.600000000000001</v>
          </cell>
          <cell r="E230">
            <v>24.4</v>
          </cell>
          <cell r="F230">
            <v>19.5</v>
          </cell>
          <cell r="G230">
            <v>19.8</v>
          </cell>
          <cell r="H230">
            <v>21.6</v>
          </cell>
          <cell r="I230">
            <v>18.399999999999999</v>
          </cell>
          <cell r="J230">
            <v>12.4</v>
          </cell>
          <cell r="K230">
            <v>9.9</v>
          </cell>
          <cell r="L230">
            <v>17</v>
          </cell>
          <cell r="M230">
            <v>9.6</v>
          </cell>
          <cell r="N230">
            <v>17.7</v>
          </cell>
          <cell r="O230">
            <v>7.3</v>
          </cell>
          <cell r="P230">
            <v>18.8</v>
          </cell>
        </row>
        <row r="231">
          <cell r="B231" t="str">
            <v>Raw water consumption</v>
          </cell>
          <cell r="C231">
            <v>3.2</v>
          </cell>
          <cell r="D231">
            <v>1.2</v>
          </cell>
          <cell r="E231">
            <v>1.4</v>
          </cell>
          <cell r="F231">
            <v>2.4</v>
          </cell>
          <cell r="G231">
            <v>2.7</v>
          </cell>
          <cell r="H231">
            <v>1.6</v>
          </cell>
          <cell r="I231">
            <v>6.2</v>
          </cell>
          <cell r="J231">
            <v>4.4000000000000004</v>
          </cell>
          <cell r="K231">
            <v>1.1000000000000001</v>
          </cell>
          <cell r="L231">
            <v>11.6</v>
          </cell>
          <cell r="M231">
            <v>4.3</v>
          </cell>
          <cell r="N231">
            <v>10.6</v>
          </cell>
          <cell r="O231">
            <v>29.6</v>
          </cell>
          <cell r="P231">
            <v>2.6</v>
          </cell>
        </row>
        <row r="232">
          <cell r="B232" t="str">
            <v>Swim or go into any water</v>
          </cell>
          <cell r="C232">
            <v>18.600000000000001</v>
          </cell>
          <cell r="D232">
            <v>12.8</v>
          </cell>
          <cell r="E232">
            <v>9.9</v>
          </cell>
          <cell r="F232">
            <v>10.8</v>
          </cell>
          <cell r="G232">
            <v>13.3</v>
          </cell>
          <cell r="H232">
            <v>11.3</v>
          </cell>
          <cell r="I232">
            <v>12.9</v>
          </cell>
          <cell r="J232">
            <v>10.7</v>
          </cell>
          <cell r="K232">
            <v>11.4</v>
          </cell>
          <cell r="L232">
            <v>9.1</v>
          </cell>
          <cell r="M232">
            <v>21.4</v>
          </cell>
          <cell r="N232">
            <v>12.5</v>
          </cell>
          <cell r="O232">
            <v>1.1000000000000001</v>
          </cell>
          <cell r="P232">
            <v>13.1</v>
          </cell>
        </row>
        <row r="233">
          <cell r="B233" t="str">
            <v>Swim or go into any natural water</v>
          </cell>
          <cell r="C233">
            <v>9.6</v>
          </cell>
          <cell r="D233">
            <v>2.5</v>
          </cell>
          <cell r="E233">
            <v>2.7</v>
          </cell>
          <cell r="F233">
            <v>2.5</v>
          </cell>
          <cell r="G233">
            <v>3.4</v>
          </cell>
          <cell r="H233">
            <v>2.9</v>
          </cell>
          <cell r="I233">
            <v>3.6</v>
          </cell>
          <cell r="J233">
            <v>5.4</v>
          </cell>
          <cell r="K233">
            <v>4.4000000000000004</v>
          </cell>
          <cell r="L233">
            <v>3.1</v>
          </cell>
          <cell r="M233">
            <v>5.8</v>
          </cell>
          <cell r="N233">
            <v>3.2</v>
          </cell>
          <cell r="O233">
            <v>0.8</v>
          </cell>
          <cell r="P233">
            <v>4</v>
          </cell>
        </row>
        <row r="234">
          <cell r="B234" t="str">
            <v>Ocean</v>
          </cell>
          <cell r="C234">
            <v>6.7</v>
          </cell>
          <cell r="D234">
            <v>0.1</v>
          </cell>
          <cell r="E234">
            <v>0</v>
          </cell>
          <cell r="F234">
            <v>0</v>
          </cell>
          <cell r="G234">
            <v>0.5</v>
          </cell>
          <cell r="H234">
            <v>0.1</v>
          </cell>
          <cell r="I234">
            <v>0.8</v>
          </cell>
          <cell r="J234">
            <v>3.5</v>
          </cell>
          <cell r="K234">
            <v>3.8</v>
          </cell>
          <cell r="L234">
            <v>0.7</v>
          </cell>
          <cell r="M234">
            <v>0.4</v>
          </cell>
          <cell r="N234">
            <v>0</v>
          </cell>
          <cell r="O234">
            <v>0</v>
          </cell>
          <cell r="P234">
            <v>1.2</v>
          </cell>
        </row>
        <row r="235">
          <cell r="B235" t="str">
            <v>Lake</v>
          </cell>
          <cell r="C235">
            <v>3.3</v>
          </cell>
          <cell r="D235">
            <v>1.7</v>
          </cell>
          <cell r="E235">
            <v>2.7</v>
          </cell>
          <cell r="F235">
            <v>2.2000000000000002</v>
          </cell>
          <cell r="G235">
            <v>3</v>
          </cell>
          <cell r="H235">
            <v>2.4</v>
          </cell>
          <cell r="I235">
            <v>2.1</v>
          </cell>
          <cell r="J235">
            <v>2</v>
          </cell>
          <cell r="K235">
            <v>0.3</v>
          </cell>
          <cell r="L235">
            <v>2.1</v>
          </cell>
          <cell r="M235">
            <v>3.2</v>
          </cell>
          <cell r="N235">
            <v>1.9</v>
          </cell>
          <cell r="O235">
            <v>0.7</v>
          </cell>
          <cell r="P235">
            <v>2.6</v>
          </cell>
        </row>
        <row r="236">
          <cell r="B236" t="str">
            <v>River</v>
          </cell>
          <cell r="C236">
            <v>1</v>
          </cell>
          <cell r="D236">
            <v>0.8</v>
          </cell>
          <cell r="E236">
            <v>0</v>
          </cell>
          <cell r="F236">
            <v>0.4</v>
          </cell>
          <cell r="G236">
            <v>0.9</v>
          </cell>
          <cell r="H236">
            <v>0.7</v>
          </cell>
          <cell r="I236">
            <v>1.7</v>
          </cell>
          <cell r="J236">
            <v>0.7</v>
          </cell>
          <cell r="K236">
            <v>0.6</v>
          </cell>
          <cell r="L236">
            <v>1.5</v>
          </cell>
          <cell r="M236">
            <v>0.9</v>
          </cell>
          <cell r="N236">
            <v>1.4</v>
          </cell>
          <cell r="O236">
            <v>0.1</v>
          </cell>
          <cell r="P236">
            <v>0.8</v>
          </cell>
        </row>
        <row r="237">
          <cell r="B237" t="str">
            <v>Natural hot spring</v>
          </cell>
          <cell r="C237">
            <v>0.2</v>
          </cell>
          <cell r="D237">
            <v>0.1</v>
          </cell>
          <cell r="E237">
            <v>0</v>
          </cell>
          <cell r="F237">
            <v>0</v>
          </cell>
          <cell r="G237">
            <v>0.5</v>
          </cell>
          <cell r="H237">
            <v>0.2</v>
          </cell>
          <cell r="I237">
            <v>0</v>
          </cell>
          <cell r="J237">
            <v>0</v>
          </cell>
          <cell r="K237">
            <v>0</v>
          </cell>
          <cell r="L237">
            <v>0.3</v>
          </cell>
          <cell r="M237">
            <v>2.2000000000000002</v>
          </cell>
          <cell r="N237">
            <v>0</v>
          </cell>
          <cell r="O237">
            <v>0</v>
          </cell>
          <cell r="P237">
            <v>0.3</v>
          </cell>
        </row>
        <row r="238">
          <cell r="B238" t="str">
            <v>Pool</v>
          </cell>
          <cell r="C238">
            <v>13</v>
          </cell>
          <cell r="D238">
            <v>10.1</v>
          </cell>
          <cell r="E238">
            <v>5.5</v>
          </cell>
          <cell r="F238">
            <v>8.3000000000000007</v>
          </cell>
          <cell r="G238">
            <v>9.3000000000000007</v>
          </cell>
          <cell r="H238">
            <v>9.4</v>
          </cell>
          <cell r="I238">
            <v>9</v>
          </cell>
          <cell r="J238">
            <v>7.3</v>
          </cell>
          <cell r="K238">
            <v>7.5</v>
          </cell>
          <cell r="L238">
            <v>6.6</v>
          </cell>
          <cell r="M238">
            <v>15.1</v>
          </cell>
          <cell r="N238">
            <v>9.9</v>
          </cell>
          <cell r="O238">
            <v>0.6</v>
          </cell>
          <cell r="P238">
            <v>9.6999999999999993</v>
          </cell>
        </row>
        <row r="239">
          <cell r="B239" t="str">
            <v>Hot tub</v>
          </cell>
          <cell r="C239">
            <v>5.7</v>
          </cell>
          <cell r="D239">
            <v>6.5</v>
          </cell>
          <cell r="E239">
            <v>3.7</v>
          </cell>
          <cell r="F239">
            <v>4.2</v>
          </cell>
          <cell r="G239">
            <v>3.3</v>
          </cell>
          <cell r="H239">
            <v>1.3</v>
          </cell>
          <cell r="I239">
            <v>2</v>
          </cell>
          <cell r="J239">
            <v>1</v>
          </cell>
          <cell r="K239">
            <v>1.8</v>
          </cell>
          <cell r="L239">
            <v>1.1000000000000001</v>
          </cell>
          <cell r="M239">
            <v>12.2</v>
          </cell>
          <cell r="N239">
            <v>6.3</v>
          </cell>
          <cell r="O239">
            <v>0</v>
          </cell>
          <cell r="P239">
            <v>3.4</v>
          </cell>
        </row>
        <row r="240">
          <cell r="B240" t="str">
            <v>Recreational waterpark</v>
          </cell>
          <cell r="C240">
            <v>1.3</v>
          </cell>
          <cell r="D240">
            <v>1.5</v>
          </cell>
          <cell r="E240">
            <v>1.9</v>
          </cell>
          <cell r="F240">
            <v>1.2</v>
          </cell>
          <cell r="G240">
            <v>1.7</v>
          </cell>
          <cell r="H240">
            <v>1.9</v>
          </cell>
          <cell r="I240">
            <v>1.1000000000000001</v>
          </cell>
          <cell r="J240">
            <v>0.7</v>
          </cell>
          <cell r="K240">
            <v>0.8</v>
          </cell>
          <cell r="L240">
            <v>1.3</v>
          </cell>
          <cell r="M240">
            <v>1.6</v>
          </cell>
          <cell r="N240">
            <v>1.8</v>
          </cell>
          <cell r="O240">
            <v>0</v>
          </cell>
          <cell r="P240">
            <v>1.6</v>
          </cell>
        </row>
        <row r="241">
          <cell r="B241" t="str">
            <v>Swim or go into a swimming facility in the last 4 weeks</v>
          </cell>
          <cell r="C241">
            <v>25.5</v>
          </cell>
          <cell r="D241">
            <v>23</v>
          </cell>
          <cell r="E241">
            <v>18.5</v>
          </cell>
          <cell r="F241">
            <v>17.3</v>
          </cell>
          <cell r="G241">
            <v>20.3</v>
          </cell>
          <cell r="H241">
            <v>13.4</v>
          </cell>
          <cell r="I241">
            <v>15.3</v>
          </cell>
          <cell r="J241">
            <v>19.100000000000001</v>
          </cell>
          <cell r="K241">
            <v>15.1</v>
          </cell>
          <cell r="L241">
            <v>18.600000000000001</v>
          </cell>
          <cell r="M241">
            <v>28.9</v>
          </cell>
          <cell r="N241">
            <v>22.2</v>
          </cell>
          <cell r="O241">
            <v>3.9</v>
          </cell>
          <cell r="P241">
            <v>19.3</v>
          </cell>
        </row>
        <row r="242">
          <cell r="B242" t="str">
            <v>ANIMAL CONTACT</v>
          </cell>
          <cell r="C242"/>
          <cell r="D242"/>
          <cell r="E242"/>
          <cell r="F242"/>
          <cell r="G242"/>
          <cell r="H242"/>
          <cell r="I242"/>
          <cell r="J242"/>
          <cell r="K242"/>
          <cell r="L242"/>
          <cell r="M242"/>
          <cell r="N242"/>
          <cell r="O242"/>
          <cell r="P242"/>
        </row>
        <row r="243">
          <cell r="B243" t="str">
            <v>Any contact with animals, animal waste, habitat or food</v>
          </cell>
          <cell r="C243">
            <v>66.8</v>
          </cell>
          <cell r="D243">
            <v>64.900000000000006</v>
          </cell>
          <cell r="E243">
            <v>67.2</v>
          </cell>
          <cell r="F243">
            <v>65.2</v>
          </cell>
          <cell r="G243">
            <v>62.8</v>
          </cell>
          <cell r="H243">
            <v>57.5</v>
          </cell>
          <cell r="I243">
            <v>76.2</v>
          </cell>
          <cell r="J243">
            <v>77.3</v>
          </cell>
          <cell r="K243">
            <v>74.900000000000006</v>
          </cell>
          <cell r="L243">
            <v>69.099999999999994</v>
          </cell>
          <cell r="M243">
            <v>70.2</v>
          </cell>
          <cell r="N243">
            <v>60.2</v>
          </cell>
          <cell r="O243">
            <v>40.5</v>
          </cell>
          <cell r="P243">
            <v>63.4</v>
          </cell>
        </row>
        <row r="244">
          <cell r="B244" t="str">
            <v>Cat</v>
          </cell>
          <cell r="C244">
            <v>34.1</v>
          </cell>
          <cell r="D244">
            <v>30.6</v>
          </cell>
          <cell r="E244">
            <v>31.8</v>
          </cell>
          <cell r="F244">
            <v>27.8</v>
          </cell>
          <cell r="G244">
            <v>31</v>
          </cell>
          <cell r="H244">
            <v>31.1</v>
          </cell>
          <cell r="I244">
            <v>37.9</v>
          </cell>
          <cell r="J244">
            <v>46.2</v>
          </cell>
          <cell r="K244">
            <v>38.9</v>
          </cell>
          <cell r="L244">
            <v>34.9</v>
          </cell>
          <cell r="M244">
            <v>25.4</v>
          </cell>
          <cell r="N244">
            <v>17.600000000000001</v>
          </cell>
          <cell r="O244">
            <v>8.9</v>
          </cell>
          <cell r="P244">
            <v>31.9</v>
          </cell>
        </row>
        <row r="245">
          <cell r="B245" t="str">
            <v>Dog</v>
          </cell>
          <cell r="C245">
            <v>50.7</v>
          </cell>
          <cell r="D245">
            <v>48.3</v>
          </cell>
          <cell r="E245">
            <v>51.2</v>
          </cell>
          <cell r="F245">
            <v>49.3</v>
          </cell>
          <cell r="G245">
            <v>42.2</v>
          </cell>
          <cell r="H245">
            <v>34</v>
          </cell>
          <cell r="I245">
            <v>51.9</v>
          </cell>
          <cell r="J245">
            <v>52.3</v>
          </cell>
          <cell r="K245">
            <v>55.2</v>
          </cell>
          <cell r="L245">
            <v>50</v>
          </cell>
          <cell r="M245">
            <v>60</v>
          </cell>
          <cell r="N245">
            <v>51.2</v>
          </cell>
          <cell r="O245">
            <v>32.9</v>
          </cell>
          <cell r="P245">
            <v>43.3</v>
          </cell>
        </row>
        <row r="246">
          <cell r="B246" t="str">
            <v>Bird</v>
          </cell>
          <cell r="C246">
            <v>3.3</v>
          </cell>
          <cell r="D246">
            <v>4.5</v>
          </cell>
          <cell r="E246">
            <v>3</v>
          </cell>
          <cell r="F246">
            <v>2.2000000000000002</v>
          </cell>
          <cell r="G246">
            <v>1.8</v>
          </cell>
          <cell r="H246">
            <v>2.5</v>
          </cell>
          <cell r="I246">
            <v>2.1</v>
          </cell>
          <cell r="J246">
            <v>2.2999999999999998</v>
          </cell>
          <cell r="K246">
            <v>7.9</v>
          </cell>
          <cell r="L246">
            <v>1.6</v>
          </cell>
          <cell r="M246">
            <v>2.7</v>
          </cell>
          <cell r="N246">
            <v>0.5</v>
          </cell>
          <cell r="O246">
            <v>2</v>
          </cell>
          <cell r="P246">
            <v>2.6</v>
          </cell>
        </row>
        <row r="247">
          <cell r="B247" t="str">
            <v>Reptile</v>
          </cell>
          <cell r="C247">
            <v>1.1000000000000001</v>
          </cell>
          <cell r="D247">
            <v>1.2</v>
          </cell>
          <cell r="E247">
            <v>2.5</v>
          </cell>
          <cell r="F247">
            <v>1.5</v>
          </cell>
          <cell r="G247">
            <v>2.1</v>
          </cell>
          <cell r="H247">
            <v>1.2</v>
          </cell>
          <cell r="I247">
            <v>4.2</v>
          </cell>
          <cell r="J247">
            <v>1.3</v>
          </cell>
          <cell r="K247">
            <v>0.9</v>
          </cell>
          <cell r="L247">
            <v>1</v>
          </cell>
          <cell r="M247">
            <v>5.2</v>
          </cell>
          <cell r="N247">
            <v>0.3</v>
          </cell>
          <cell r="O247">
            <v>0.3</v>
          </cell>
          <cell r="P247">
            <v>1.6</v>
          </cell>
        </row>
        <row r="248">
          <cell r="B248" t="str">
            <v>Amphibian</v>
          </cell>
          <cell r="C248">
            <v>2.9</v>
          </cell>
          <cell r="D248">
            <v>0.7</v>
          </cell>
          <cell r="E248">
            <v>0.7</v>
          </cell>
          <cell r="F248">
            <v>0.8</v>
          </cell>
          <cell r="G248">
            <v>1</v>
          </cell>
          <cell r="H248">
            <v>0.9</v>
          </cell>
          <cell r="I248">
            <v>1.6</v>
          </cell>
          <cell r="J248">
            <v>0.9</v>
          </cell>
          <cell r="K248">
            <v>1</v>
          </cell>
          <cell r="L248">
            <v>0.7</v>
          </cell>
          <cell r="M248">
            <v>0.6</v>
          </cell>
          <cell r="N248">
            <v>0</v>
          </cell>
          <cell r="O248">
            <v>0.3</v>
          </cell>
          <cell r="P248">
            <v>1.2</v>
          </cell>
        </row>
        <row r="249">
          <cell r="B249" t="str">
            <v>Rodent or pocket pet</v>
          </cell>
          <cell r="C249">
            <v>2.7</v>
          </cell>
          <cell r="D249">
            <v>4.3</v>
          </cell>
          <cell r="E249">
            <v>4.5999999999999996</v>
          </cell>
          <cell r="F249">
            <v>2.4</v>
          </cell>
          <cell r="G249">
            <v>3.3</v>
          </cell>
          <cell r="H249">
            <v>3.6</v>
          </cell>
          <cell r="I249">
            <v>3.5</v>
          </cell>
          <cell r="J249">
            <v>3.6</v>
          </cell>
          <cell r="K249">
            <v>5</v>
          </cell>
          <cell r="L249">
            <v>2.6</v>
          </cell>
          <cell r="M249">
            <v>3.5</v>
          </cell>
          <cell r="N249">
            <v>4.3</v>
          </cell>
          <cell r="O249">
            <v>1.1000000000000001</v>
          </cell>
          <cell r="P249">
            <v>3.4</v>
          </cell>
        </row>
        <row r="250">
          <cell r="B250" t="str">
            <v>Fish or aquarium</v>
          </cell>
          <cell r="C250">
            <v>3.7</v>
          </cell>
          <cell r="D250">
            <v>4.2</v>
          </cell>
          <cell r="E250">
            <v>3.7</v>
          </cell>
          <cell r="F250">
            <v>7.1</v>
          </cell>
          <cell r="G250">
            <v>5.8</v>
          </cell>
          <cell r="H250">
            <v>2.9</v>
          </cell>
          <cell r="I250">
            <v>5.2</v>
          </cell>
          <cell r="J250">
            <v>4.0999999999999996</v>
          </cell>
          <cell r="K250">
            <v>5.7</v>
          </cell>
          <cell r="L250">
            <v>3.9</v>
          </cell>
          <cell r="M250">
            <v>5.7</v>
          </cell>
          <cell r="N250">
            <v>4.8</v>
          </cell>
          <cell r="O250">
            <v>1.9</v>
          </cell>
          <cell r="P250">
            <v>4.5</v>
          </cell>
        </row>
        <row r="251">
          <cell r="B251" t="str">
            <v>Cow</v>
          </cell>
          <cell r="C251">
            <v>2</v>
          </cell>
          <cell r="D251">
            <v>6.3</v>
          </cell>
          <cell r="E251">
            <v>5.4</v>
          </cell>
          <cell r="F251">
            <v>5.6</v>
          </cell>
          <cell r="G251">
            <v>2.8</v>
          </cell>
          <cell r="H251">
            <v>1.5</v>
          </cell>
          <cell r="I251">
            <v>0.8</v>
          </cell>
          <cell r="J251">
            <v>1.3</v>
          </cell>
          <cell r="K251">
            <v>9.1</v>
          </cell>
          <cell r="L251">
            <v>0.9</v>
          </cell>
          <cell r="M251">
            <v>0.1</v>
          </cell>
          <cell r="N251">
            <v>0.1</v>
          </cell>
          <cell r="O251">
            <v>0</v>
          </cell>
          <cell r="P251">
            <v>2.8</v>
          </cell>
        </row>
        <row r="252">
          <cell r="B252" t="str">
            <v>Goat, sheep or lamb</v>
          </cell>
          <cell r="C252">
            <v>2.9</v>
          </cell>
          <cell r="D252">
            <v>3.7</v>
          </cell>
          <cell r="E252">
            <v>2.7</v>
          </cell>
          <cell r="F252">
            <v>1.1000000000000001</v>
          </cell>
          <cell r="G252">
            <v>2.1</v>
          </cell>
          <cell r="H252">
            <v>1</v>
          </cell>
          <cell r="I252">
            <v>1.9</v>
          </cell>
          <cell r="J252">
            <v>1.8</v>
          </cell>
          <cell r="K252">
            <v>1.8</v>
          </cell>
          <cell r="L252">
            <v>0.7</v>
          </cell>
          <cell r="M252">
            <v>1</v>
          </cell>
          <cell r="N252">
            <v>0</v>
          </cell>
          <cell r="O252">
            <v>0</v>
          </cell>
          <cell r="P252">
            <v>2.1</v>
          </cell>
        </row>
        <row r="253">
          <cell r="B253" t="str">
            <v>Horse</v>
          </cell>
          <cell r="C253">
            <v>4.2</v>
          </cell>
          <cell r="D253">
            <v>7.3</v>
          </cell>
          <cell r="E253">
            <v>5.4</v>
          </cell>
          <cell r="F253">
            <v>5.0999999999999996</v>
          </cell>
          <cell r="G253">
            <v>2.6</v>
          </cell>
          <cell r="H253">
            <v>2</v>
          </cell>
          <cell r="I253">
            <v>2.2999999999999998</v>
          </cell>
          <cell r="J253">
            <v>3.5</v>
          </cell>
          <cell r="K253">
            <v>7.3</v>
          </cell>
          <cell r="L253">
            <v>4.5</v>
          </cell>
          <cell r="M253">
            <v>5.2</v>
          </cell>
          <cell r="N253">
            <v>0.9</v>
          </cell>
          <cell r="O253">
            <v>0</v>
          </cell>
          <cell r="P253">
            <v>3.4</v>
          </cell>
        </row>
        <row r="254">
          <cell r="B254" t="str">
            <v>Pig</v>
          </cell>
          <cell r="C254">
            <v>1.1000000000000001</v>
          </cell>
          <cell r="D254">
            <v>1.3</v>
          </cell>
          <cell r="E254">
            <v>2.1</v>
          </cell>
          <cell r="F254">
            <v>1.7</v>
          </cell>
          <cell r="G254">
            <v>1.6</v>
          </cell>
          <cell r="H254">
            <v>0.4</v>
          </cell>
          <cell r="I254">
            <v>0.2</v>
          </cell>
          <cell r="J254">
            <v>0</v>
          </cell>
          <cell r="K254">
            <v>5.3</v>
          </cell>
          <cell r="L254">
            <v>0.2</v>
          </cell>
          <cell r="M254">
            <v>0.3</v>
          </cell>
          <cell r="N254">
            <v>0</v>
          </cell>
          <cell r="O254">
            <v>0</v>
          </cell>
          <cell r="P254">
            <v>1.2</v>
          </cell>
        </row>
        <row r="255">
          <cell r="B255" t="str">
            <v>Poultry/baby poultry</v>
          </cell>
          <cell r="C255">
            <v>3.8</v>
          </cell>
          <cell r="D255">
            <v>3</v>
          </cell>
          <cell r="E255">
            <v>3.7</v>
          </cell>
          <cell r="F255">
            <v>4.2</v>
          </cell>
          <cell r="G255">
            <v>2.6</v>
          </cell>
          <cell r="H255">
            <v>2.4</v>
          </cell>
          <cell r="I255">
            <v>1.9</v>
          </cell>
          <cell r="J255">
            <v>1.9</v>
          </cell>
          <cell r="K255">
            <v>6.7</v>
          </cell>
          <cell r="L255">
            <v>2.7</v>
          </cell>
          <cell r="M255">
            <v>3.6</v>
          </cell>
          <cell r="N255">
            <v>0.3</v>
          </cell>
          <cell r="O255">
            <v>0.6</v>
          </cell>
          <cell r="P255">
            <v>2.8</v>
          </cell>
        </row>
        <row r="256">
          <cell r="B256" t="str">
            <v>Handled any dry pet food</v>
          </cell>
          <cell r="C256">
            <v>47.4</v>
          </cell>
          <cell r="D256">
            <v>43.1</v>
          </cell>
          <cell r="E256">
            <v>42.3</v>
          </cell>
          <cell r="F256">
            <v>44.8</v>
          </cell>
          <cell r="G256">
            <v>43.8</v>
          </cell>
          <cell r="H256">
            <v>36.5</v>
          </cell>
          <cell r="I256">
            <v>57.8</v>
          </cell>
          <cell r="J256">
            <v>51.4</v>
          </cell>
          <cell r="K256">
            <v>51.2</v>
          </cell>
          <cell r="L256">
            <v>45.8</v>
          </cell>
          <cell r="M256">
            <v>52.2</v>
          </cell>
          <cell r="N256">
            <v>38.4</v>
          </cell>
          <cell r="O256">
            <v>23.8</v>
          </cell>
          <cell r="P256">
            <v>43</v>
          </cell>
        </row>
        <row r="257">
          <cell r="B257" t="str">
            <v>Handled any canned/wet pet food</v>
          </cell>
          <cell r="C257">
            <v>14</v>
          </cell>
          <cell r="D257">
            <v>12.9</v>
          </cell>
          <cell r="E257">
            <v>9.6999999999999993</v>
          </cell>
          <cell r="F257">
            <v>12.2</v>
          </cell>
          <cell r="G257">
            <v>13.7</v>
          </cell>
          <cell r="H257">
            <v>6.9</v>
          </cell>
          <cell r="I257">
            <v>12.7</v>
          </cell>
          <cell r="J257">
            <v>22.3</v>
          </cell>
          <cell r="K257">
            <v>11.9</v>
          </cell>
          <cell r="L257">
            <v>18.2</v>
          </cell>
          <cell r="M257">
            <v>8.3000000000000007</v>
          </cell>
          <cell r="N257">
            <v>10.9</v>
          </cell>
          <cell r="O257">
            <v>9.4</v>
          </cell>
          <cell r="P257">
            <v>12.1</v>
          </cell>
        </row>
        <row r="258">
          <cell r="B258" t="str">
            <v>Handled any raw pet food (store-bought or home-made)</v>
          </cell>
          <cell r="C258">
            <v>4.8</v>
          </cell>
          <cell r="D258">
            <v>4.4000000000000004</v>
          </cell>
          <cell r="E258">
            <v>3.4</v>
          </cell>
          <cell r="F258">
            <v>3</v>
          </cell>
          <cell r="G258">
            <v>3.7</v>
          </cell>
          <cell r="H258">
            <v>3.1</v>
          </cell>
          <cell r="I258">
            <v>2.8</v>
          </cell>
          <cell r="J258">
            <v>3.1</v>
          </cell>
          <cell r="K258">
            <v>6.7</v>
          </cell>
          <cell r="L258">
            <v>6.2</v>
          </cell>
          <cell r="M258">
            <v>6</v>
          </cell>
          <cell r="N258">
            <v>3</v>
          </cell>
          <cell r="O258">
            <v>3.8</v>
          </cell>
          <cell r="P258">
            <v>3.8</v>
          </cell>
        </row>
        <row r="259">
          <cell r="B259" t="str">
            <v>Handled any treats derived from animal parts</v>
          </cell>
          <cell r="C259">
            <v>11</v>
          </cell>
          <cell r="D259">
            <v>10.9</v>
          </cell>
          <cell r="E259">
            <v>9.4</v>
          </cell>
          <cell r="F259">
            <v>8.1</v>
          </cell>
          <cell r="G259">
            <v>8.5</v>
          </cell>
          <cell r="H259">
            <v>4.9000000000000004</v>
          </cell>
          <cell r="I259">
            <v>7.6</v>
          </cell>
          <cell r="J259">
            <v>11.8</v>
          </cell>
          <cell r="K259">
            <v>12.1</v>
          </cell>
          <cell r="L259">
            <v>4</v>
          </cell>
          <cell r="M259">
            <v>11.9</v>
          </cell>
          <cell r="N259">
            <v>13.2</v>
          </cell>
          <cell r="O259">
            <v>7.1</v>
          </cell>
          <cell r="P259">
            <v>8.3000000000000007</v>
          </cell>
        </row>
        <row r="260">
          <cell r="B260" t="str">
            <v>Handled any processed animal treats</v>
          </cell>
          <cell r="C260">
            <v>25.7</v>
          </cell>
          <cell r="D260">
            <v>22.2</v>
          </cell>
          <cell r="E260">
            <v>21.9</v>
          </cell>
          <cell r="F260">
            <v>24</v>
          </cell>
          <cell r="G260">
            <v>25.4</v>
          </cell>
          <cell r="H260">
            <v>18.2</v>
          </cell>
          <cell r="I260">
            <v>33.700000000000003</v>
          </cell>
          <cell r="J260">
            <v>29.6</v>
          </cell>
          <cell r="K260">
            <v>24.6</v>
          </cell>
          <cell r="L260">
            <v>21.1</v>
          </cell>
          <cell r="M260">
            <v>29.3</v>
          </cell>
          <cell r="N260">
            <v>22.7</v>
          </cell>
          <cell r="O260">
            <v>9</v>
          </cell>
          <cell r="P260">
            <v>23.5</v>
          </cell>
        </row>
        <row r="261">
          <cell r="B261" t="str">
            <v>Handled any rodents/insects for reptiles</v>
          </cell>
          <cell r="C261">
            <v>0.8</v>
          </cell>
          <cell r="D261">
            <v>0.8</v>
          </cell>
          <cell r="E261">
            <v>2</v>
          </cell>
          <cell r="F261">
            <v>2.2000000000000002</v>
          </cell>
          <cell r="G261">
            <v>1.3</v>
          </cell>
          <cell r="H261">
            <v>1.6</v>
          </cell>
          <cell r="I261">
            <v>4</v>
          </cell>
          <cell r="J261">
            <v>0.8</v>
          </cell>
          <cell r="K261">
            <v>0.4</v>
          </cell>
          <cell r="L261">
            <v>0.8</v>
          </cell>
          <cell r="M261">
            <v>5</v>
          </cell>
          <cell r="N261">
            <v>1.4</v>
          </cell>
          <cell r="O261">
            <v>0.1</v>
          </cell>
          <cell r="P261">
            <v>1.3</v>
          </cell>
        </row>
        <row r="262">
          <cell r="B262" t="str">
            <v>Handled any farm animal/livestock feed</v>
          </cell>
          <cell r="C262">
            <v>4.5999999999999996</v>
          </cell>
          <cell r="D262">
            <v>7.1</v>
          </cell>
          <cell r="E262">
            <v>5.0999999999999996</v>
          </cell>
          <cell r="F262">
            <v>5.6</v>
          </cell>
          <cell r="G262">
            <v>3.2</v>
          </cell>
          <cell r="H262">
            <v>2.8</v>
          </cell>
          <cell r="I262">
            <v>0.9</v>
          </cell>
          <cell r="J262">
            <v>3.9</v>
          </cell>
          <cell r="K262">
            <v>8.9</v>
          </cell>
          <cell r="L262">
            <v>1.5</v>
          </cell>
          <cell r="M262">
            <v>5.7</v>
          </cell>
          <cell r="N262">
            <v>0.4</v>
          </cell>
          <cell r="O262">
            <v>1.7</v>
          </cell>
          <cell r="P262">
            <v>3.8</v>
          </cell>
        </row>
        <row r="263">
          <cell r="B263" t="str">
            <v>Visited any petting zoo</v>
          </cell>
          <cell r="C263">
            <v>0.5</v>
          </cell>
          <cell r="D263">
            <v>0.7</v>
          </cell>
          <cell r="E263">
            <v>1</v>
          </cell>
          <cell r="F263">
            <v>0.5</v>
          </cell>
          <cell r="G263">
            <v>1.9</v>
          </cell>
          <cell r="H263">
            <v>0.5</v>
          </cell>
          <cell r="I263">
            <v>2.5</v>
          </cell>
          <cell r="J263">
            <v>0.4</v>
          </cell>
          <cell r="K263">
            <v>1.6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1.1000000000000001</v>
          </cell>
        </row>
        <row r="264">
          <cell r="B264" t="str">
            <v>Visited any farm or barn</v>
          </cell>
          <cell r="C264">
            <v>8</v>
          </cell>
          <cell r="D264">
            <v>10</v>
          </cell>
          <cell r="E264">
            <v>10.4</v>
          </cell>
          <cell r="F264">
            <v>9.1</v>
          </cell>
          <cell r="G264">
            <v>7.4</v>
          </cell>
          <cell r="H264">
            <v>3.1</v>
          </cell>
          <cell r="I264">
            <v>5.7</v>
          </cell>
          <cell r="J264">
            <v>9</v>
          </cell>
          <cell r="K264">
            <v>15</v>
          </cell>
          <cell r="L264">
            <v>5.0999999999999996</v>
          </cell>
          <cell r="M264">
            <v>6.2</v>
          </cell>
          <cell r="N264">
            <v>1.5</v>
          </cell>
          <cell r="O264">
            <v>0</v>
          </cell>
          <cell r="P264">
            <v>6.9</v>
          </cell>
        </row>
        <row r="265">
          <cell r="B265" t="str">
            <v>Visited any agricultural fair</v>
          </cell>
          <cell r="C265">
            <v>2</v>
          </cell>
          <cell r="D265">
            <v>2.5</v>
          </cell>
          <cell r="E265">
            <v>0.8</v>
          </cell>
          <cell r="F265">
            <v>0.3</v>
          </cell>
          <cell r="G265">
            <v>1.1000000000000001</v>
          </cell>
          <cell r="H265">
            <v>0.8</v>
          </cell>
          <cell r="I265">
            <v>1.6</v>
          </cell>
          <cell r="J265">
            <v>1.6</v>
          </cell>
          <cell r="K265">
            <v>1.2</v>
          </cell>
          <cell r="L265">
            <v>0.4</v>
          </cell>
          <cell r="M265">
            <v>0.2</v>
          </cell>
          <cell r="N265">
            <v>0.2</v>
          </cell>
          <cell r="O265">
            <v>0</v>
          </cell>
          <cell r="P265">
            <v>1.3</v>
          </cell>
        </row>
        <row r="266">
          <cell r="B266" t="str">
            <v>Visited any pet store</v>
          </cell>
          <cell r="C266">
            <v>6</v>
          </cell>
          <cell r="D266">
            <v>5.3</v>
          </cell>
          <cell r="E266">
            <v>5.4</v>
          </cell>
          <cell r="F266">
            <v>2.8</v>
          </cell>
          <cell r="G266">
            <v>4.7</v>
          </cell>
          <cell r="H266">
            <v>3.6</v>
          </cell>
          <cell r="I266">
            <v>2.8</v>
          </cell>
          <cell r="J266">
            <v>3.1</v>
          </cell>
          <cell r="K266">
            <v>2</v>
          </cell>
          <cell r="L266">
            <v>2.7</v>
          </cell>
          <cell r="M266">
            <v>3.9</v>
          </cell>
          <cell r="N266">
            <v>2.8</v>
          </cell>
          <cell r="O266">
            <v>0.1</v>
          </cell>
          <cell r="P266">
            <v>4.5</v>
          </cell>
        </row>
      </sheetData>
      <sheetData sheetId="8"/>
      <sheetData sheetId="9">
        <row r="1">
          <cell r="A1" t="str">
            <v>BC</v>
          </cell>
          <cell r="B1" t="str">
            <v>C.-B.</v>
          </cell>
          <cell r="C1">
            <v>1273</v>
          </cell>
        </row>
        <row r="2">
          <cell r="A2" t="str">
            <v>AB</v>
          </cell>
          <cell r="B2" t="str">
            <v>Alb.</v>
          </cell>
          <cell r="C2">
            <v>1267</v>
          </cell>
        </row>
        <row r="3">
          <cell r="A3" t="str">
            <v>SK</v>
          </cell>
          <cell r="B3" t="str">
            <v>Sask.</v>
          </cell>
          <cell r="C3">
            <v>839</v>
          </cell>
        </row>
        <row r="4">
          <cell r="A4" t="str">
            <v>MB</v>
          </cell>
          <cell r="B4" t="str">
            <v>Man.</v>
          </cell>
          <cell r="C4">
            <v>842</v>
          </cell>
        </row>
        <row r="5">
          <cell r="A5" t="str">
            <v>ON</v>
          </cell>
          <cell r="B5" t="str">
            <v>Ont.</v>
          </cell>
          <cell r="C5">
            <v>1674</v>
          </cell>
        </row>
        <row r="6">
          <cell r="A6" t="str">
            <v>QC</v>
          </cell>
          <cell r="B6" t="str">
            <v>Qc</v>
          </cell>
          <cell r="C6">
            <v>1677</v>
          </cell>
        </row>
        <row r="7">
          <cell r="A7" t="str">
            <v>NB</v>
          </cell>
          <cell r="B7" t="str">
            <v>N.-B.</v>
          </cell>
          <cell r="C7">
            <v>616</v>
          </cell>
        </row>
        <row r="8">
          <cell r="A8" t="str">
            <v>NS</v>
          </cell>
          <cell r="B8" t="str">
            <v>N.-É.</v>
          </cell>
          <cell r="C8">
            <v>637</v>
          </cell>
        </row>
        <row r="9">
          <cell r="A9" t="str">
            <v>PE</v>
          </cell>
          <cell r="B9" t="str">
            <v>Î.-P.-É.</v>
          </cell>
          <cell r="C9">
            <v>445</v>
          </cell>
        </row>
        <row r="10">
          <cell r="A10" t="str">
            <v>NL</v>
          </cell>
          <cell r="B10" t="str">
            <v>T.-N.-L.</v>
          </cell>
          <cell r="C10">
            <v>437</v>
          </cell>
        </row>
        <row r="11">
          <cell r="A11" t="str">
            <v>YT</v>
          </cell>
          <cell r="B11" t="str">
            <v>Yn</v>
          </cell>
          <cell r="C11">
            <v>402</v>
          </cell>
        </row>
        <row r="12">
          <cell r="A12" t="str">
            <v>NT</v>
          </cell>
          <cell r="B12" t="str">
            <v>T. N.-O.</v>
          </cell>
          <cell r="C12">
            <v>458</v>
          </cell>
        </row>
        <row r="13">
          <cell r="A13" t="str">
            <v>NU</v>
          </cell>
          <cell r="B13" t="str">
            <v>Nun.</v>
          </cell>
          <cell r="C13">
            <v>375</v>
          </cell>
        </row>
        <row r="14">
          <cell r="A14" t="str">
            <v>Canada</v>
          </cell>
          <cell r="B14" t="str">
            <v>Canada</v>
          </cell>
          <cell r="C14">
            <v>10942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L16" sqref="L16"/>
    </sheetView>
  </sheetViews>
  <sheetFormatPr defaultRowHeight="15" x14ac:dyDescent="0.25"/>
  <cols>
    <col min="1" max="1" width="34.7109375" bestFit="1" customWidth="1"/>
    <col min="2" max="2" width="7.5703125" customWidth="1"/>
    <col min="3" max="3" width="11" customWidth="1"/>
    <col min="4" max="4" width="8.5703125" customWidth="1"/>
    <col min="5" max="5" width="11.28515625" bestFit="1" customWidth="1"/>
    <col min="6" max="6" width="24.28515625" customWidth="1"/>
    <col min="7" max="7" width="25.28515625" bestFit="1" customWidth="1"/>
  </cols>
  <sheetData>
    <row r="1" spans="1:7" x14ac:dyDescent="0.25">
      <c r="A1" s="84" t="s">
        <v>36</v>
      </c>
      <c r="B1" s="86" t="s">
        <v>0</v>
      </c>
      <c r="C1" s="87"/>
      <c r="D1" s="87"/>
      <c r="E1" s="88"/>
      <c r="F1" s="86" t="s">
        <v>1</v>
      </c>
      <c r="G1" s="88"/>
    </row>
    <row r="2" spans="1:7" x14ac:dyDescent="0.25">
      <c r="A2" s="85"/>
      <c r="B2" s="2" t="s">
        <v>32</v>
      </c>
      <c r="C2" s="2" t="s">
        <v>37</v>
      </c>
      <c r="D2" s="2" t="s">
        <v>33</v>
      </c>
      <c r="E2" s="2" t="s">
        <v>38</v>
      </c>
      <c r="F2" s="2" t="s">
        <v>34</v>
      </c>
      <c r="G2" s="2" t="s">
        <v>35</v>
      </c>
    </row>
    <row r="3" spans="1:7" x14ac:dyDescent="0.25">
      <c r="A3" s="3" t="s">
        <v>39</v>
      </c>
      <c r="B3" s="2">
        <v>2</v>
      </c>
      <c r="C3" s="2">
        <v>0</v>
      </c>
      <c r="D3" s="2">
        <v>3</v>
      </c>
      <c r="E3" s="2">
        <v>2</v>
      </c>
      <c r="F3" s="4">
        <f>B3/(B3+D3)*100</f>
        <v>40</v>
      </c>
      <c r="G3" s="4">
        <f>(B3+C3)/(B3+C3+D3)*100</f>
        <v>40</v>
      </c>
    </row>
    <row r="4" spans="1:7" x14ac:dyDescent="0.25">
      <c r="A4" s="5" t="s">
        <v>40</v>
      </c>
      <c r="B4" s="6">
        <v>3</v>
      </c>
      <c r="C4" s="2">
        <v>0</v>
      </c>
      <c r="D4" s="6">
        <v>4</v>
      </c>
      <c r="E4" s="6">
        <v>0</v>
      </c>
      <c r="F4" s="4">
        <f>B4/(B4+D4)*100</f>
        <v>42.857142857142854</v>
      </c>
      <c r="G4" s="4">
        <f>(B4+C4)/(B4+C4+D4)*100</f>
        <v>42.857142857142854</v>
      </c>
    </row>
    <row r="5" spans="1:7" x14ac:dyDescent="0.25">
      <c r="A5" s="7" t="s">
        <v>41</v>
      </c>
      <c r="B5" s="6">
        <v>3</v>
      </c>
      <c r="C5" s="2">
        <v>0</v>
      </c>
      <c r="D5" s="6">
        <v>3</v>
      </c>
      <c r="E5" s="6">
        <v>1</v>
      </c>
      <c r="F5" s="4">
        <f>B5/(B5+D5)*100</f>
        <v>50</v>
      </c>
      <c r="G5" s="4">
        <f t="shared" ref="G5:G51" si="0">(B5+C5)/(B5+C5+D5)*100</f>
        <v>50</v>
      </c>
    </row>
    <row r="6" spans="1:7" s="1" customFormat="1" x14ac:dyDescent="0.25">
      <c r="A6" s="7" t="s">
        <v>42</v>
      </c>
      <c r="B6" s="6">
        <v>2</v>
      </c>
      <c r="C6" s="2">
        <v>3</v>
      </c>
      <c r="D6" s="6">
        <v>2</v>
      </c>
      <c r="E6" s="6">
        <v>0</v>
      </c>
      <c r="F6" s="4">
        <f>B6/(B6+D6)*100</f>
        <v>50</v>
      </c>
      <c r="G6" s="4">
        <f>(B6+C6)/(B6+C6+D6)*100</f>
        <v>71.428571428571431</v>
      </c>
    </row>
    <row r="7" spans="1:7" s="1" customFormat="1" x14ac:dyDescent="0.25">
      <c r="A7" s="7" t="s">
        <v>43</v>
      </c>
      <c r="B7" s="6">
        <v>1</v>
      </c>
      <c r="C7" s="2">
        <v>2</v>
      </c>
      <c r="D7" s="6">
        <v>3</v>
      </c>
      <c r="E7" s="6">
        <v>1</v>
      </c>
      <c r="F7" s="4">
        <f t="shared" ref="F7:F51" si="1">B7/(B7+D7)*100</f>
        <v>25</v>
      </c>
      <c r="G7" s="4">
        <f t="shared" si="0"/>
        <v>50</v>
      </c>
    </row>
    <row r="8" spans="1:7" s="1" customFormat="1" x14ac:dyDescent="0.25">
      <c r="A8" s="7" t="s">
        <v>44</v>
      </c>
      <c r="B8" s="6">
        <v>1</v>
      </c>
      <c r="C8" s="2">
        <v>1</v>
      </c>
      <c r="D8" s="6">
        <v>4</v>
      </c>
      <c r="E8" s="6">
        <v>1</v>
      </c>
      <c r="F8" s="4">
        <f t="shared" si="1"/>
        <v>20</v>
      </c>
      <c r="G8" s="4">
        <f t="shared" si="0"/>
        <v>33.333333333333329</v>
      </c>
    </row>
    <row r="9" spans="1:7" s="1" customFormat="1" x14ac:dyDescent="0.25">
      <c r="A9" s="7" t="s">
        <v>45</v>
      </c>
      <c r="B9" s="6">
        <v>3</v>
      </c>
      <c r="C9" s="2">
        <v>1</v>
      </c>
      <c r="D9" s="6">
        <v>3</v>
      </c>
      <c r="E9" s="6">
        <v>0</v>
      </c>
      <c r="F9" s="4">
        <f>B9/(B9+D9)*100</f>
        <v>50</v>
      </c>
      <c r="G9" s="4">
        <f>(B9+C9)/(B9+C9+D9)*100</f>
        <v>57.142857142857139</v>
      </c>
    </row>
    <row r="10" spans="1:7" s="1" customFormat="1" x14ac:dyDescent="0.25">
      <c r="A10" s="8" t="s">
        <v>46</v>
      </c>
      <c r="B10" s="6">
        <v>3</v>
      </c>
      <c r="C10" s="2">
        <v>0</v>
      </c>
      <c r="D10" s="6">
        <v>3</v>
      </c>
      <c r="E10" s="6">
        <v>1</v>
      </c>
      <c r="F10" s="4">
        <f>B10/(B10+D10)*100</f>
        <v>50</v>
      </c>
      <c r="G10" s="4">
        <f>(B10+C10)/(B10+C10+D10)*100</f>
        <v>50</v>
      </c>
    </row>
    <row r="11" spans="1:7" s="1" customFormat="1" x14ac:dyDescent="0.25">
      <c r="A11" s="8" t="s">
        <v>47</v>
      </c>
      <c r="B11" s="6">
        <v>4</v>
      </c>
      <c r="C11" s="2">
        <v>0</v>
      </c>
      <c r="D11" s="6">
        <v>3</v>
      </c>
      <c r="E11" s="6">
        <v>0</v>
      </c>
      <c r="F11" s="4">
        <f>B11/(B11+D11)*100</f>
        <v>57.142857142857139</v>
      </c>
      <c r="G11" s="4">
        <f>(B11+C11)/(B11+C11+D11)*100</f>
        <v>57.142857142857139</v>
      </c>
    </row>
    <row r="12" spans="1:7" s="1" customFormat="1" x14ac:dyDescent="0.25">
      <c r="A12" s="8" t="s">
        <v>48</v>
      </c>
      <c r="B12" s="6">
        <v>3</v>
      </c>
      <c r="C12" s="2">
        <v>1</v>
      </c>
      <c r="D12" s="6">
        <v>3</v>
      </c>
      <c r="E12" s="6">
        <v>0</v>
      </c>
      <c r="F12" s="4">
        <f>B12/(B12+D12)*100</f>
        <v>50</v>
      </c>
      <c r="G12" s="4">
        <f>(B12+C12)/(B12+C12+D12)*100</f>
        <v>57.142857142857139</v>
      </c>
    </row>
    <row r="13" spans="1:7" s="1" customFormat="1" x14ac:dyDescent="0.25">
      <c r="A13" s="5" t="s">
        <v>49</v>
      </c>
      <c r="B13" s="6">
        <v>4</v>
      </c>
      <c r="C13" s="2">
        <v>1</v>
      </c>
      <c r="D13" s="6">
        <v>1</v>
      </c>
      <c r="E13" s="6">
        <v>1</v>
      </c>
      <c r="F13" s="4">
        <f t="shared" si="1"/>
        <v>80</v>
      </c>
      <c r="G13" s="4">
        <f t="shared" si="0"/>
        <v>83.333333333333343</v>
      </c>
    </row>
    <row r="14" spans="1:7" s="1" customFormat="1" x14ac:dyDescent="0.25">
      <c r="A14" s="9" t="s">
        <v>50</v>
      </c>
      <c r="B14" s="6">
        <v>0</v>
      </c>
      <c r="C14" s="2">
        <v>2</v>
      </c>
      <c r="D14" s="2">
        <v>3</v>
      </c>
      <c r="E14" s="2">
        <v>2</v>
      </c>
      <c r="F14" s="4">
        <f>B14/(B14+D14)*100</f>
        <v>0</v>
      </c>
      <c r="G14" s="4">
        <f>(B14+C14)/(B14+C14+D14)*100</f>
        <v>40</v>
      </c>
    </row>
    <row r="15" spans="1:7" s="1" customFormat="1" x14ac:dyDescent="0.25">
      <c r="A15" s="9" t="s">
        <v>51</v>
      </c>
      <c r="B15" s="6">
        <v>2</v>
      </c>
      <c r="C15" s="2">
        <v>1</v>
      </c>
      <c r="D15" s="2">
        <v>3</v>
      </c>
      <c r="E15" s="2">
        <v>1</v>
      </c>
      <c r="F15" s="4">
        <f t="shared" si="1"/>
        <v>40</v>
      </c>
      <c r="G15" s="4">
        <f t="shared" si="0"/>
        <v>50</v>
      </c>
    </row>
    <row r="16" spans="1:7" s="1" customFormat="1" x14ac:dyDescent="0.25">
      <c r="A16" s="9" t="s">
        <v>52</v>
      </c>
      <c r="B16" s="6">
        <v>4</v>
      </c>
      <c r="C16" s="2">
        <v>0</v>
      </c>
      <c r="D16" s="6">
        <v>1</v>
      </c>
      <c r="E16" s="6">
        <v>2</v>
      </c>
      <c r="F16" s="4">
        <f t="shared" si="1"/>
        <v>80</v>
      </c>
      <c r="G16" s="4">
        <f t="shared" si="0"/>
        <v>80</v>
      </c>
    </row>
    <row r="17" spans="1:7" s="1" customFormat="1" x14ac:dyDescent="0.25">
      <c r="A17" s="5" t="s">
        <v>53</v>
      </c>
      <c r="B17" s="6">
        <v>2</v>
      </c>
      <c r="C17" s="2">
        <v>1</v>
      </c>
      <c r="D17" s="6">
        <v>4</v>
      </c>
      <c r="E17" s="6">
        <v>0</v>
      </c>
      <c r="F17" s="4">
        <f>B17/(B17+D17)*100</f>
        <v>33.333333333333329</v>
      </c>
      <c r="G17" s="4">
        <f>(B17+C17)/(B17+C17+D17)*100</f>
        <v>42.857142857142854</v>
      </c>
    </row>
    <row r="18" spans="1:7" s="1" customFormat="1" x14ac:dyDescent="0.25">
      <c r="A18" s="5" t="s">
        <v>54</v>
      </c>
      <c r="B18" s="6">
        <v>3</v>
      </c>
      <c r="C18" s="2">
        <v>2</v>
      </c>
      <c r="D18" s="6">
        <v>2</v>
      </c>
      <c r="E18" s="6">
        <v>0</v>
      </c>
      <c r="F18" s="4">
        <f>B18/(B18+D18)*100</f>
        <v>60</v>
      </c>
      <c r="G18" s="4">
        <f>(B18+C18)/(B18+C18+D18)*100</f>
        <v>71.428571428571431</v>
      </c>
    </row>
    <row r="19" spans="1:7" s="1" customFormat="1" x14ac:dyDescent="0.25">
      <c r="A19" s="5" t="s">
        <v>55</v>
      </c>
      <c r="B19" s="6">
        <v>4</v>
      </c>
      <c r="C19" s="2">
        <v>0</v>
      </c>
      <c r="D19" s="6">
        <v>2</v>
      </c>
      <c r="E19" s="6">
        <v>1</v>
      </c>
      <c r="F19" s="4">
        <f>B19/(B19+D19)*100</f>
        <v>66.666666666666657</v>
      </c>
      <c r="G19" s="4">
        <f>(B19+C19)/(B19+C19+D19)*100</f>
        <v>66.666666666666657</v>
      </c>
    </row>
    <row r="20" spans="1:7" s="1" customFormat="1" x14ac:dyDescent="0.25">
      <c r="A20" s="5" t="s">
        <v>56</v>
      </c>
      <c r="B20" s="6">
        <v>3</v>
      </c>
      <c r="C20" s="2">
        <v>0</v>
      </c>
      <c r="D20" s="6">
        <v>3</v>
      </c>
      <c r="E20" s="6">
        <v>1</v>
      </c>
      <c r="F20" s="4">
        <f>B20/(B20+D20)*100</f>
        <v>50</v>
      </c>
      <c r="G20" s="4">
        <f>(B20+C20)/(B20+C20+D20)*100</f>
        <v>50</v>
      </c>
    </row>
    <row r="21" spans="1:7" s="1" customFormat="1" x14ac:dyDescent="0.25">
      <c r="A21" s="5" t="s">
        <v>57</v>
      </c>
      <c r="B21" s="6">
        <v>4</v>
      </c>
      <c r="C21" s="2">
        <v>0</v>
      </c>
      <c r="D21" s="6">
        <v>3</v>
      </c>
      <c r="E21" s="6">
        <v>0</v>
      </c>
      <c r="F21" s="4">
        <f>B21/(B21+D21)*100</f>
        <v>57.142857142857139</v>
      </c>
      <c r="G21" s="4">
        <f>(B21+C21)/(B21+C21+D21)*100</f>
        <v>57.142857142857139</v>
      </c>
    </row>
    <row r="22" spans="1:7" s="1" customFormat="1" x14ac:dyDescent="0.25">
      <c r="A22" s="8" t="s">
        <v>58</v>
      </c>
      <c r="B22" s="6">
        <v>4</v>
      </c>
      <c r="C22" s="2">
        <v>0</v>
      </c>
      <c r="D22" s="6">
        <v>3</v>
      </c>
      <c r="E22" s="6">
        <v>0</v>
      </c>
      <c r="F22" s="4">
        <f t="shared" si="1"/>
        <v>57.142857142857139</v>
      </c>
      <c r="G22" s="4">
        <f t="shared" si="0"/>
        <v>57.142857142857139</v>
      </c>
    </row>
    <row r="23" spans="1:7" s="1" customFormat="1" x14ac:dyDescent="0.25">
      <c r="A23" s="5" t="s">
        <v>59</v>
      </c>
      <c r="B23" s="6">
        <v>3</v>
      </c>
      <c r="C23" s="2">
        <v>1</v>
      </c>
      <c r="D23" s="6">
        <v>3</v>
      </c>
      <c r="E23" s="6">
        <v>0</v>
      </c>
      <c r="F23" s="4">
        <f t="shared" si="1"/>
        <v>50</v>
      </c>
      <c r="G23" s="4">
        <f t="shared" si="0"/>
        <v>57.142857142857139</v>
      </c>
    </row>
    <row r="24" spans="1:7" s="1" customFormat="1" x14ac:dyDescent="0.25">
      <c r="A24" s="5" t="s">
        <v>4</v>
      </c>
      <c r="B24" s="6">
        <v>3</v>
      </c>
      <c r="C24" s="2">
        <v>0</v>
      </c>
      <c r="D24" s="6">
        <v>3</v>
      </c>
      <c r="E24" s="6">
        <v>1</v>
      </c>
      <c r="F24" s="4">
        <f t="shared" si="1"/>
        <v>50</v>
      </c>
      <c r="G24" s="4">
        <f t="shared" si="0"/>
        <v>50</v>
      </c>
    </row>
    <row r="25" spans="1:7" s="1" customFormat="1" x14ac:dyDescent="0.25">
      <c r="A25" s="5" t="s">
        <v>60</v>
      </c>
      <c r="B25" s="6">
        <v>4</v>
      </c>
      <c r="C25" s="2">
        <v>1</v>
      </c>
      <c r="D25" s="6">
        <v>2</v>
      </c>
      <c r="E25" s="6">
        <v>0</v>
      </c>
      <c r="F25" s="4">
        <f t="shared" si="1"/>
        <v>66.666666666666657</v>
      </c>
      <c r="G25" s="4">
        <f t="shared" si="0"/>
        <v>71.428571428571431</v>
      </c>
    </row>
    <row r="26" spans="1:7" s="1" customFormat="1" x14ac:dyDescent="0.25">
      <c r="A26" s="5" t="s">
        <v>61</v>
      </c>
      <c r="B26" s="6">
        <v>4</v>
      </c>
      <c r="C26" s="2">
        <v>2</v>
      </c>
      <c r="D26" s="6">
        <v>1</v>
      </c>
      <c r="E26" s="6">
        <v>0</v>
      </c>
      <c r="F26" s="4">
        <f>B26/(B26+D26)*100</f>
        <v>80</v>
      </c>
      <c r="G26" s="4">
        <f>(B26+C26)/(B26+C26+D26)*100</f>
        <v>85.714285714285708</v>
      </c>
    </row>
    <row r="27" spans="1:7" s="1" customFormat="1" x14ac:dyDescent="0.25">
      <c r="A27" s="5" t="s">
        <v>62</v>
      </c>
      <c r="B27" s="10">
        <v>4</v>
      </c>
      <c r="C27" s="10">
        <v>0</v>
      </c>
      <c r="D27" s="10">
        <v>3</v>
      </c>
      <c r="E27" s="10">
        <v>0</v>
      </c>
      <c r="F27" s="11">
        <f t="shared" ref="F27:F33" si="2">B27/(B27+D27)*100</f>
        <v>57.142857142857139</v>
      </c>
      <c r="G27" s="11">
        <f t="shared" ref="G27:G33" si="3">(B27+C27)/(B27+C27+D27)*100</f>
        <v>57.142857142857139</v>
      </c>
    </row>
    <row r="28" spans="1:7" s="1" customFormat="1" x14ac:dyDescent="0.25">
      <c r="A28" s="5" t="s">
        <v>63</v>
      </c>
      <c r="B28" s="6">
        <v>5</v>
      </c>
      <c r="C28" s="2">
        <v>0</v>
      </c>
      <c r="D28" s="6">
        <v>2</v>
      </c>
      <c r="E28" s="6">
        <v>0</v>
      </c>
      <c r="F28" s="4">
        <f t="shared" si="2"/>
        <v>71.428571428571431</v>
      </c>
      <c r="G28" s="4">
        <f t="shared" si="3"/>
        <v>71.428571428571431</v>
      </c>
    </row>
    <row r="29" spans="1:7" s="1" customFormat="1" x14ac:dyDescent="0.25">
      <c r="A29" s="9" t="s">
        <v>64</v>
      </c>
      <c r="B29" s="6">
        <v>2</v>
      </c>
      <c r="C29" s="2">
        <v>2</v>
      </c>
      <c r="D29" s="6">
        <v>2</v>
      </c>
      <c r="E29" s="6">
        <v>1</v>
      </c>
      <c r="F29" s="4">
        <f t="shared" si="2"/>
        <v>50</v>
      </c>
      <c r="G29" s="4">
        <f t="shared" si="3"/>
        <v>66.666666666666657</v>
      </c>
    </row>
    <row r="30" spans="1:7" s="1" customFormat="1" x14ac:dyDescent="0.25">
      <c r="A30" s="9" t="s">
        <v>65</v>
      </c>
      <c r="B30" s="6">
        <v>2</v>
      </c>
      <c r="C30" s="2">
        <v>0</v>
      </c>
      <c r="D30" s="6">
        <v>3</v>
      </c>
      <c r="E30" s="6">
        <v>2</v>
      </c>
      <c r="F30" s="4">
        <f t="shared" si="2"/>
        <v>40</v>
      </c>
      <c r="G30" s="4">
        <f t="shared" si="3"/>
        <v>40</v>
      </c>
    </row>
    <row r="31" spans="1:7" s="1" customFormat="1" x14ac:dyDescent="0.25">
      <c r="A31" s="9" t="s">
        <v>66</v>
      </c>
      <c r="B31" s="6">
        <v>3</v>
      </c>
      <c r="C31" s="2">
        <v>2</v>
      </c>
      <c r="D31" s="6">
        <v>2</v>
      </c>
      <c r="E31" s="6">
        <v>0</v>
      </c>
      <c r="F31" s="4">
        <f t="shared" si="2"/>
        <v>60</v>
      </c>
      <c r="G31" s="4">
        <f t="shared" si="3"/>
        <v>71.428571428571431</v>
      </c>
    </row>
    <row r="32" spans="1:7" s="1" customFormat="1" x14ac:dyDescent="0.25">
      <c r="A32" s="9" t="s">
        <v>67</v>
      </c>
      <c r="B32" s="6">
        <v>3</v>
      </c>
      <c r="C32" s="2">
        <v>1</v>
      </c>
      <c r="D32" s="6">
        <v>3</v>
      </c>
      <c r="E32" s="6">
        <v>0</v>
      </c>
      <c r="F32" s="4">
        <f t="shared" si="2"/>
        <v>50</v>
      </c>
      <c r="G32" s="4">
        <f t="shared" si="3"/>
        <v>57.142857142857139</v>
      </c>
    </row>
    <row r="33" spans="1:7" s="1" customFormat="1" x14ac:dyDescent="0.25">
      <c r="A33" s="5" t="s">
        <v>68</v>
      </c>
      <c r="B33" s="10">
        <v>4</v>
      </c>
      <c r="C33" s="10">
        <v>0</v>
      </c>
      <c r="D33" s="10">
        <v>3</v>
      </c>
      <c r="E33" s="10">
        <v>0</v>
      </c>
      <c r="F33" s="11">
        <f t="shared" si="2"/>
        <v>57.142857142857139</v>
      </c>
      <c r="G33" s="11">
        <f t="shared" si="3"/>
        <v>57.142857142857139</v>
      </c>
    </row>
    <row r="34" spans="1:7" s="1" customFormat="1" x14ac:dyDescent="0.25">
      <c r="A34" s="5" t="s">
        <v>69</v>
      </c>
      <c r="B34" s="10">
        <v>1</v>
      </c>
      <c r="C34" s="10">
        <v>1</v>
      </c>
      <c r="D34" s="10">
        <v>5</v>
      </c>
      <c r="E34" s="10">
        <v>0</v>
      </c>
      <c r="F34" s="11">
        <f t="shared" si="1"/>
        <v>16.666666666666664</v>
      </c>
      <c r="G34" s="11">
        <f t="shared" si="0"/>
        <v>28.571428571428569</v>
      </c>
    </row>
    <row r="35" spans="1:7" s="1" customFormat="1" x14ac:dyDescent="0.25">
      <c r="A35" s="5" t="s">
        <v>70</v>
      </c>
      <c r="B35" s="6">
        <v>4</v>
      </c>
      <c r="C35" s="2">
        <v>0</v>
      </c>
      <c r="D35" s="6">
        <v>3</v>
      </c>
      <c r="E35" s="6">
        <v>0</v>
      </c>
      <c r="F35" s="4">
        <f t="shared" si="1"/>
        <v>57.142857142857139</v>
      </c>
      <c r="G35" s="4">
        <f t="shared" si="0"/>
        <v>57.142857142857139</v>
      </c>
    </row>
    <row r="36" spans="1:7" s="1" customFormat="1" x14ac:dyDescent="0.25">
      <c r="A36" s="5" t="s">
        <v>71</v>
      </c>
      <c r="B36" s="6">
        <v>2</v>
      </c>
      <c r="C36" s="2">
        <v>3</v>
      </c>
      <c r="D36" s="6">
        <v>1</v>
      </c>
      <c r="E36" s="6">
        <v>1</v>
      </c>
      <c r="F36" s="4">
        <f t="shared" si="1"/>
        <v>66.666666666666657</v>
      </c>
      <c r="G36" s="4">
        <f t="shared" si="0"/>
        <v>83.333333333333343</v>
      </c>
    </row>
    <row r="37" spans="1:7" s="1" customFormat="1" x14ac:dyDescent="0.25">
      <c r="A37" s="5" t="s">
        <v>72</v>
      </c>
      <c r="B37" s="6">
        <v>3</v>
      </c>
      <c r="C37" s="2">
        <v>1</v>
      </c>
      <c r="D37" s="6">
        <v>2</v>
      </c>
      <c r="E37" s="6">
        <v>1</v>
      </c>
      <c r="F37" s="4">
        <f t="shared" si="1"/>
        <v>60</v>
      </c>
      <c r="G37" s="4">
        <f t="shared" si="0"/>
        <v>66.666666666666657</v>
      </c>
    </row>
    <row r="38" spans="1:7" s="1" customFormat="1" x14ac:dyDescent="0.25">
      <c r="A38" s="5" t="s">
        <v>73</v>
      </c>
      <c r="B38" s="6">
        <v>0</v>
      </c>
      <c r="C38" s="2">
        <v>0</v>
      </c>
      <c r="D38" s="6">
        <v>6</v>
      </c>
      <c r="E38" s="6">
        <v>1</v>
      </c>
      <c r="F38" s="4">
        <f t="shared" si="1"/>
        <v>0</v>
      </c>
      <c r="G38" s="4">
        <f t="shared" si="0"/>
        <v>0</v>
      </c>
    </row>
    <row r="39" spans="1:7" s="1" customFormat="1" x14ac:dyDescent="0.25">
      <c r="A39" s="5" t="s">
        <v>74</v>
      </c>
      <c r="B39" s="6">
        <v>2</v>
      </c>
      <c r="C39" s="2">
        <v>0</v>
      </c>
      <c r="D39" s="6">
        <v>1</v>
      </c>
      <c r="E39" s="6">
        <v>4</v>
      </c>
      <c r="F39" s="4">
        <f t="shared" si="1"/>
        <v>66.666666666666657</v>
      </c>
      <c r="G39" s="4">
        <f t="shared" si="0"/>
        <v>66.666666666666657</v>
      </c>
    </row>
    <row r="40" spans="1:7" s="1" customFormat="1" x14ac:dyDescent="0.25">
      <c r="A40" s="5" t="s">
        <v>75</v>
      </c>
      <c r="B40" s="6">
        <v>2</v>
      </c>
      <c r="C40" s="2">
        <v>1</v>
      </c>
      <c r="D40" s="6">
        <v>3</v>
      </c>
      <c r="E40" s="6">
        <v>1</v>
      </c>
      <c r="F40" s="4">
        <f t="shared" si="1"/>
        <v>40</v>
      </c>
      <c r="G40" s="4">
        <f t="shared" si="0"/>
        <v>50</v>
      </c>
    </row>
    <row r="41" spans="1:7" s="1" customFormat="1" x14ac:dyDescent="0.25">
      <c r="A41" s="5" t="s">
        <v>76</v>
      </c>
      <c r="B41" s="6">
        <v>0</v>
      </c>
      <c r="C41" s="2">
        <v>0</v>
      </c>
      <c r="D41" s="6">
        <v>4</v>
      </c>
      <c r="E41" s="6">
        <v>3</v>
      </c>
      <c r="F41" s="4">
        <f t="shared" si="1"/>
        <v>0</v>
      </c>
      <c r="G41" s="4">
        <f t="shared" si="0"/>
        <v>0</v>
      </c>
    </row>
    <row r="42" spans="1:7" s="1" customFormat="1" x14ac:dyDescent="0.25">
      <c r="A42" s="5" t="s">
        <v>77</v>
      </c>
      <c r="B42" s="6">
        <v>1</v>
      </c>
      <c r="C42" s="2">
        <v>0</v>
      </c>
      <c r="D42" s="6">
        <v>3</v>
      </c>
      <c r="E42" s="6">
        <v>3</v>
      </c>
      <c r="F42" s="4">
        <f t="shared" si="1"/>
        <v>25</v>
      </c>
      <c r="G42" s="4">
        <f t="shared" si="0"/>
        <v>25</v>
      </c>
    </row>
    <row r="43" spans="1:7" s="1" customFormat="1" x14ac:dyDescent="0.25">
      <c r="A43" s="5" t="s">
        <v>78</v>
      </c>
      <c r="B43" s="6">
        <v>4</v>
      </c>
      <c r="C43" s="2">
        <v>0</v>
      </c>
      <c r="D43" s="6">
        <v>3</v>
      </c>
      <c r="E43" s="6">
        <v>0</v>
      </c>
      <c r="F43" s="4">
        <f t="shared" si="1"/>
        <v>57.142857142857139</v>
      </c>
      <c r="G43" s="4">
        <f t="shared" si="0"/>
        <v>57.142857142857139</v>
      </c>
    </row>
    <row r="44" spans="1:7" s="1" customFormat="1" x14ac:dyDescent="0.25">
      <c r="A44" s="5" t="s">
        <v>79</v>
      </c>
      <c r="B44" s="6">
        <v>2</v>
      </c>
      <c r="C44" s="2">
        <v>1</v>
      </c>
      <c r="D44" s="6">
        <v>3</v>
      </c>
      <c r="E44" s="6">
        <v>1</v>
      </c>
      <c r="F44" s="4">
        <f t="shared" si="1"/>
        <v>40</v>
      </c>
      <c r="G44" s="4">
        <f t="shared" si="0"/>
        <v>50</v>
      </c>
    </row>
    <row r="45" spans="1:7" s="1" customFormat="1" x14ac:dyDescent="0.25">
      <c r="A45" s="5" t="s">
        <v>80</v>
      </c>
      <c r="B45" s="6">
        <v>2</v>
      </c>
      <c r="C45" s="2">
        <v>1</v>
      </c>
      <c r="D45" s="6">
        <v>3</v>
      </c>
      <c r="E45" s="6">
        <v>1</v>
      </c>
      <c r="F45" s="4">
        <f t="shared" si="1"/>
        <v>40</v>
      </c>
      <c r="G45" s="4">
        <f t="shared" si="0"/>
        <v>50</v>
      </c>
    </row>
    <row r="46" spans="1:7" s="1" customFormat="1" x14ac:dyDescent="0.25">
      <c r="A46" s="5" t="s">
        <v>81</v>
      </c>
      <c r="B46" s="6">
        <v>2</v>
      </c>
      <c r="C46" s="2">
        <v>2</v>
      </c>
      <c r="D46" s="6">
        <v>2</v>
      </c>
      <c r="E46" s="6">
        <v>1</v>
      </c>
      <c r="F46" s="4">
        <f t="shared" si="1"/>
        <v>50</v>
      </c>
      <c r="G46" s="4">
        <f t="shared" si="0"/>
        <v>66.666666666666657</v>
      </c>
    </row>
    <row r="47" spans="1:7" s="1" customFormat="1" x14ac:dyDescent="0.25">
      <c r="A47" s="5" t="s">
        <v>82</v>
      </c>
      <c r="B47" s="6">
        <v>3</v>
      </c>
      <c r="C47" s="2">
        <v>2</v>
      </c>
      <c r="D47" s="6">
        <v>2</v>
      </c>
      <c r="E47" s="6">
        <v>0</v>
      </c>
      <c r="F47" s="4">
        <f t="shared" si="1"/>
        <v>60</v>
      </c>
      <c r="G47" s="4">
        <f t="shared" si="0"/>
        <v>71.428571428571431</v>
      </c>
    </row>
    <row r="48" spans="1:7" s="1" customFormat="1" x14ac:dyDescent="0.25">
      <c r="A48" s="5" t="s">
        <v>83</v>
      </c>
      <c r="B48" s="6">
        <v>2</v>
      </c>
      <c r="C48" s="2">
        <v>2</v>
      </c>
      <c r="D48" s="6">
        <v>2</v>
      </c>
      <c r="E48" s="6">
        <v>1</v>
      </c>
      <c r="F48" s="4">
        <f t="shared" si="1"/>
        <v>50</v>
      </c>
      <c r="G48" s="4">
        <f t="shared" si="0"/>
        <v>66.666666666666657</v>
      </c>
    </row>
    <row r="49" spans="1:7" s="1" customFormat="1" x14ac:dyDescent="0.25">
      <c r="A49" s="5" t="s">
        <v>84</v>
      </c>
      <c r="B49" s="6">
        <v>1</v>
      </c>
      <c r="C49" s="2">
        <v>0</v>
      </c>
      <c r="D49" s="6">
        <v>3</v>
      </c>
      <c r="E49" s="6">
        <v>3</v>
      </c>
      <c r="F49" s="4">
        <f t="shared" si="1"/>
        <v>25</v>
      </c>
      <c r="G49" s="4">
        <f t="shared" si="0"/>
        <v>25</v>
      </c>
    </row>
    <row r="50" spans="1:7" s="1" customFormat="1" x14ac:dyDescent="0.25">
      <c r="A50" s="5" t="s">
        <v>85</v>
      </c>
      <c r="B50" s="6">
        <v>2</v>
      </c>
      <c r="C50" s="2">
        <v>0</v>
      </c>
      <c r="D50" s="6">
        <v>4</v>
      </c>
      <c r="E50" s="6">
        <v>1</v>
      </c>
      <c r="F50" s="4">
        <f>B50/(B50+D50)*100</f>
        <v>33.333333333333329</v>
      </c>
      <c r="G50" s="4">
        <f>(B50+C50)/(B50+C50+D50)*100</f>
        <v>33.333333333333329</v>
      </c>
    </row>
    <row r="51" spans="1:7" s="1" customFormat="1" x14ac:dyDescent="0.25">
      <c r="A51" s="5" t="s">
        <v>86</v>
      </c>
      <c r="B51" s="6">
        <v>2</v>
      </c>
      <c r="C51" s="2">
        <v>0</v>
      </c>
      <c r="D51" s="6">
        <v>2</v>
      </c>
      <c r="E51" s="6">
        <v>3</v>
      </c>
      <c r="F51" s="4">
        <f t="shared" si="1"/>
        <v>50</v>
      </c>
      <c r="G51" s="4">
        <f t="shared" si="0"/>
        <v>50</v>
      </c>
    </row>
  </sheetData>
  <mergeCells count="3">
    <mergeCell ref="A1:A2"/>
    <mergeCell ref="B1:E1"/>
    <mergeCell ref="F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B1" sqref="B1:F1"/>
    </sheetView>
  </sheetViews>
  <sheetFormatPr defaultRowHeight="15" x14ac:dyDescent="0.25"/>
  <cols>
    <col min="1" max="1" width="34.28515625" customWidth="1"/>
    <col min="7" max="7" width="19.7109375" customWidth="1"/>
  </cols>
  <sheetData>
    <row r="1" spans="1:7" x14ac:dyDescent="0.25">
      <c r="A1" s="84" t="s">
        <v>36</v>
      </c>
      <c r="B1" s="86" t="s">
        <v>87</v>
      </c>
      <c r="C1" s="87"/>
      <c r="D1" s="87"/>
      <c r="E1" s="87"/>
      <c r="F1" s="88"/>
      <c r="G1" s="66" t="s">
        <v>88</v>
      </c>
    </row>
    <row r="2" spans="1:7" x14ac:dyDescent="0.25">
      <c r="A2" s="85"/>
      <c r="B2" s="2" t="s">
        <v>32</v>
      </c>
      <c r="C2" s="2" t="s">
        <v>37</v>
      </c>
      <c r="D2" s="2" t="s">
        <v>33</v>
      </c>
      <c r="E2" s="2" t="s">
        <v>38</v>
      </c>
      <c r="F2" s="2" t="s">
        <v>101</v>
      </c>
      <c r="G2" s="63" t="s">
        <v>30</v>
      </c>
    </row>
    <row r="3" spans="1:7" x14ac:dyDescent="0.25">
      <c r="A3" s="3" t="s">
        <v>39</v>
      </c>
      <c r="B3" s="2">
        <v>2</v>
      </c>
      <c r="C3" s="2">
        <v>0</v>
      </c>
      <c r="D3" s="2">
        <v>3</v>
      </c>
      <c r="E3" s="2">
        <v>2</v>
      </c>
      <c r="F3" s="4">
        <f t="shared" ref="F3:F34" si="0">(B3+C3)/(B3+C3+D3)*100</f>
        <v>40</v>
      </c>
      <c r="G3" s="66" t="s">
        <v>95</v>
      </c>
    </row>
    <row r="4" spans="1:7" x14ac:dyDescent="0.25">
      <c r="A4" s="5" t="s">
        <v>40</v>
      </c>
      <c r="B4" s="6">
        <v>3</v>
      </c>
      <c r="C4" s="2">
        <v>0</v>
      </c>
      <c r="D4" s="6">
        <v>4</v>
      </c>
      <c r="E4" s="6">
        <v>0</v>
      </c>
      <c r="F4" s="4">
        <f t="shared" si="0"/>
        <v>42.857142857142854</v>
      </c>
      <c r="G4" s="64">
        <v>28.2</v>
      </c>
    </row>
    <row r="5" spans="1:7" x14ac:dyDescent="0.25">
      <c r="A5" s="7" t="s">
        <v>41</v>
      </c>
      <c r="B5" s="6">
        <v>3</v>
      </c>
      <c r="C5" s="2">
        <v>0</v>
      </c>
      <c r="D5" s="6">
        <v>3</v>
      </c>
      <c r="E5" s="6">
        <v>1</v>
      </c>
      <c r="F5" s="4">
        <f t="shared" si="0"/>
        <v>50</v>
      </c>
      <c r="G5" s="64">
        <v>85.6</v>
      </c>
    </row>
    <row r="6" spans="1:7" x14ac:dyDescent="0.25">
      <c r="A6" s="7" t="s">
        <v>42</v>
      </c>
      <c r="B6" s="6">
        <v>2</v>
      </c>
      <c r="C6" s="2">
        <v>3</v>
      </c>
      <c r="D6" s="6">
        <v>2</v>
      </c>
      <c r="E6" s="6">
        <v>0</v>
      </c>
      <c r="F6" s="4">
        <f t="shared" si="0"/>
        <v>71.428571428571431</v>
      </c>
      <c r="G6" s="65">
        <v>80.7</v>
      </c>
    </row>
    <row r="7" spans="1:7" x14ac:dyDescent="0.25">
      <c r="A7" s="7" t="s">
        <v>43</v>
      </c>
      <c r="B7" s="6">
        <v>1</v>
      </c>
      <c r="C7" s="2">
        <v>2</v>
      </c>
      <c r="D7" s="6">
        <v>3</v>
      </c>
      <c r="E7" s="6">
        <v>1</v>
      </c>
      <c r="F7" s="4">
        <f t="shared" si="0"/>
        <v>50</v>
      </c>
      <c r="G7" s="64">
        <v>55.1</v>
      </c>
    </row>
    <row r="8" spans="1:7" x14ac:dyDescent="0.25">
      <c r="A8" s="7" t="s">
        <v>44</v>
      </c>
      <c r="B8" s="6">
        <v>1</v>
      </c>
      <c r="C8" s="2">
        <v>1</v>
      </c>
      <c r="D8" s="6">
        <v>4</v>
      </c>
      <c r="E8" s="6">
        <v>1</v>
      </c>
      <c r="F8" s="4">
        <f t="shared" si="0"/>
        <v>33.333333333333329</v>
      </c>
      <c r="G8" s="64">
        <v>78.400000000000006</v>
      </c>
    </row>
    <row r="9" spans="1:7" x14ac:dyDescent="0.25">
      <c r="A9" s="7" t="s">
        <v>45</v>
      </c>
      <c r="B9" s="6">
        <v>3</v>
      </c>
      <c r="C9" s="2">
        <v>1</v>
      </c>
      <c r="D9" s="6">
        <v>3</v>
      </c>
      <c r="E9" s="6">
        <v>0</v>
      </c>
      <c r="F9" s="4">
        <f t="shared" si="0"/>
        <v>57.142857142857139</v>
      </c>
      <c r="G9" s="64">
        <v>84.6</v>
      </c>
    </row>
    <row r="10" spans="1:7" x14ac:dyDescent="0.25">
      <c r="A10" s="8" t="s">
        <v>46</v>
      </c>
      <c r="B10" s="6">
        <v>3</v>
      </c>
      <c r="C10" s="2">
        <v>0</v>
      </c>
      <c r="D10" s="6">
        <v>3</v>
      </c>
      <c r="E10" s="6">
        <v>1</v>
      </c>
      <c r="F10" s="4">
        <f t="shared" si="0"/>
        <v>50</v>
      </c>
      <c r="G10" s="64">
        <v>15.9</v>
      </c>
    </row>
    <row r="11" spans="1:7" x14ac:dyDescent="0.25">
      <c r="A11" s="8" t="s">
        <v>47</v>
      </c>
      <c r="B11" s="6">
        <v>4</v>
      </c>
      <c r="C11" s="2">
        <v>0</v>
      </c>
      <c r="D11" s="6">
        <v>3</v>
      </c>
      <c r="E11" s="6">
        <v>0</v>
      </c>
      <c r="F11" s="4">
        <f t="shared" si="0"/>
        <v>57.142857142857139</v>
      </c>
      <c r="G11" s="64">
        <v>88.8</v>
      </c>
    </row>
    <row r="12" spans="1:7" x14ac:dyDescent="0.25">
      <c r="A12" s="8" t="s">
        <v>48</v>
      </c>
      <c r="B12" s="6">
        <v>3</v>
      </c>
      <c r="C12" s="2">
        <v>1</v>
      </c>
      <c r="D12" s="6">
        <v>3</v>
      </c>
      <c r="E12" s="6">
        <v>0</v>
      </c>
      <c r="F12" s="4">
        <f t="shared" si="0"/>
        <v>57.142857142857139</v>
      </c>
      <c r="G12" s="64">
        <v>72.900000000000006</v>
      </c>
    </row>
    <row r="13" spans="1:7" x14ac:dyDescent="0.25">
      <c r="A13" s="5" t="s">
        <v>49</v>
      </c>
      <c r="B13" s="6">
        <v>4</v>
      </c>
      <c r="C13" s="2">
        <v>1</v>
      </c>
      <c r="D13" s="6">
        <v>1</v>
      </c>
      <c r="E13" s="6">
        <v>1</v>
      </c>
      <c r="F13" s="4">
        <f t="shared" si="0"/>
        <v>83.333333333333343</v>
      </c>
      <c r="G13" s="65">
        <v>82.4</v>
      </c>
    </row>
    <row r="14" spans="1:7" x14ac:dyDescent="0.25">
      <c r="A14" s="9" t="s">
        <v>50</v>
      </c>
      <c r="B14" s="6">
        <v>0</v>
      </c>
      <c r="C14" s="2">
        <v>2</v>
      </c>
      <c r="D14" s="2">
        <v>3</v>
      </c>
      <c r="E14" s="2">
        <v>2</v>
      </c>
      <c r="F14" s="4">
        <f t="shared" si="0"/>
        <v>40</v>
      </c>
      <c r="G14" s="64">
        <v>41.1</v>
      </c>
    </row>
    <row r="15" spans="1:7" x14ac:dyDescent="0.25">
      <c r="A15" s="9" t="s">
        <v>51</v>
      </c>
      <c r="B15" s="6">
        <v>2</v>
      </c>
      <c r="C15" s="2">
        <v>1</v>
      </c>
      <c r="D15" s="2">
        <v>3</v>
      </c>
      <c r="E15" s="2">
        <v>1</v>
      </c>
      <c r="F15" s="4">
        <f t="shared" si="0"/>
        <v>50</v>
      </c>
      <c r="G15" s="64">
        <v>48.8</v>
      </c>
    </row>
    <row r="16" spans="1:7" x14ac:dyDescent="0.25">
      <c r="A16" s="9" t="s">
        <v>52</v>
      </c>
      <c r="B16" s="6">
        <v>4</v>
      </c>
      <c r="C16" s="2">
        <v>0</v>
      </c>
      <c r="D16" s="6">
        <v>1</v>
      </c>
      <c r="E16" s="6">
        <v>2</v>
      </c>
      <c r="F16" s="4">
        <f t="shared" si="0"/>
        <v>80</v>
      </c>
      <c r="G16" s="65">
        <v>28.4</v>
      </c>
    </row>
    <row r="17" spans="1:7" x14ac:dyDescent="0.25">
      <c r="A17" s="5" t="s">
        <v>53</v>
      </c>
      <c r="B17" s="6">
        <v>2</v>
      </c>
      <c r="C17" s="2">
        <v>1</v>
      </c>
      <c r="D17" s="6">
        <v>4</v>
      </c>
      <c r="E17" s="6">
        <v>0</v>
      </c>
      <c r="F17" s="4">
        <f t="shared" si="0"/>
        <v>42.857142857142854</v>
      </c>
      <c r="G17" s="64">
        <v>12.9</v>
      </c>
    </row>
    <row r="18" spans="1:7" x14ac:dyDescent="0.25">
      <c r="A18" s="5" t="s">
        <v>54</v>
      </c>
      <c r="B18" s="6">
        <v>3</v>
      </c>
      <c r="C18" s="2">
        <v>2</v>
      </c>
      <c r="D18" s="6">
        <v>2</v>
      </c>
      <c r="E18" s="6">
        <v>0</v>
      </c>
      <c r="F18" s="4">
        <f t="shared" si="0"/>
        <v>71.428571428571431</v>
      </c>
      <c r="G18" s="65">
        <v>62.9</v>
      </c>
    </row>
    <row r="19" spans="1:7" x14ac:dyDescent="0.25">
      <c r="A19" s="5" t="s">
        <v>55</v>
      </c>
      <c r="B19" s="6">
        <v>4</v>
      </c>
      <c r="C19" s="2">
        <v>0</v>
      </c>
      <c r="D19" s="6">
        <v>2</v>
      </c>
      <c r="E19" s="6">
        <v>1</v>
      </c>
      <c r="F19" s="4">
        <f t="shared" si="0"/>
        <v>66.666666666666657</v>
      </c>
      <c r="G19" s="65">
        <v>63.6</v>
      </c>
    </row>
    <row r="20" spans="1:7" x14ac:dyDescent="0.25">
      <c r="A20" s="5" t="s">
        <v>56</v>
      </c>
      <c r="B20" s="6">
        <v>3</v>
      </c>
      <c r="C20" s="2">
        <v>0</v>
      </c>
      <c r="D20" s="6">
        <v>3</v>
      </c>
      <c r="E20" s="6">
        <v>1</v>
      </c>
      <c r="F20" s="4">
        <f t="shared" si="0"/>
        <v>50</v>
      </c>
      <c r="G20" s="65">
        <v>55.5</v>
      </c>
    </row>
    <row r="21" spans="1:7" x14ac:dyDescent="0.25">
      <c r="A21" s="5" t="s">
        <v>57</v>
      </c>
      <c r="B21" s="6">
        <v>4</v>
      </c>
      <c r="C21" s="2">
        <v>0</v>
      </c>
      <c r="D21" s="6">
        <v>3</v>
      </c>
      <c r="E21" s="6">
        <v>0</v>
      </c>
      <c r="F21" s="4">
        <f t="shared" si="0"/>
        <v>57.142857142857139</v>
      </c>
      <c r="G21" s="65">
        <v>33</v>
      </c>
    </row>
    <row r="22" spans="1:7" x14ac:dyDescent="0.25">
      <c r="A22" s="8" t="s">
        <v>58</v>
      </c>
      <c r="B22" s="6">
        <v>4</v>
      </c>
      <c r="C22" s="2">
        <v>0</v>
      </c>
      <c r="D22" s="6">
        <v>3</v>
      </c>
      <c r="E22" s="6">
        <v>0</v>
      </c>
      <c r="F22" s="4">
        <f t="shared" si="0"/>
        <v>57.142857142857139</v>
      </c>
      <c r="G22" s="65">
        <v>50</v>
      </c>
    </row>
    <row r="23" spans="1:7" x14ac:dyDescent="0.25">
      <c r="A23" s="5" t="s">
        <v>59</v>
      </c>
      <c r="B23" s="6">
        <v>3</v>
      </c>
      <c r="C23" s="2">
        <v>1</v>
      </c>
      <c r="D23" s="6">
        <v>3</v>
      </c>
      <c r="E23" s="6">
        <v>0</v>
      </c>
      <c r="F23" s="4">
        <f t="shared" si="0"/>
        <v>57.142857142857139</v>
      </c>
      <c r="G23" s="65">
        <v>21.1</v>
      </c>
    </row>
    <row r="24" spans="1:7" x14ac:dyDescent="0.25">
      <c r="A24" s="5" t="s">
        <v>4</v>
      </c>
      <c r="B24" s="6">
        <v>3</v>
      </c>
      <c r="C24" s="2">
        <v>0</v>
      </c>
      <c r="D24" s="6">
        <v>3</v>
      </c>
      <c r="E24" s="6">
        <v>1</v>
      </c>
      <c r="F24" s="4">
        <f t="shared" si="0"/>
        <v>50</v>
      </c>
      <c r="G24" s="65">
        <v>39.700000000000003</v>
      </c>
    </row>
    <row r="25" spans="1:7" x14ac:dyDescent="0.25">
      <c r="A25" s="5" t="s">
        <v>60</v>
      </c>
      <c r="B25" s="6">
        <v>4</v>
      </c>
      <c r="C25" s="2">
        <v>1</v>
      </c>
      <c r="D25" s="6">
        <v>2</v>
      </c>
      <c r="E25" s="6">
        <v>0</v>
      </c>
      <c r="F25" s="4">
        <f t="shared" si="0"/>
        <v>71.428571428571431</v>
      </c>
      <c r="G25" s="65">
        <v>72.3</v>
      </c>
    </row>
    <row r="26" spans="1:7" x14ac:dyDescent="0.25">
      <c r="A26" s="5" t="s">
        <v>61</v>
      </c>
      <c r="B26" s="6">
        <v>4</v>
      </c>
      <c r="C26" s="2">
        <v>2</v>
      </c>
      <c r="D26" s="6">
        <v>1</v>
      </c>
      <c r="E26" s="6">
        <v>0</v>
      </c>
      <c r="F26" s="4">
        <f t="shared" si="0"/>
        <v>85.714285714285708</v>
      </c>
      <c r="G26" s="65">
        <v>76.7</v>
      </c>
    </row>
    <row r="27" spans="1:7" x14ac:dyDescent="0.25">
      <c r="A27" s="5" t="s">
        <v>62</v>
      </c>
      <c r="B27" s="10">
        <v>4</v>
      </c>
      <c r="C27" s="10">
        <v>0</v>
      </c>
      <c r="D27" s="10">
        <v>3</v>
      </c>
      <c r="E27" s="10">
        <v>0</v>
      </c>
      <c r="F27" s="11">
        <f t="shared" si="0"/>
        <v>57.142857142857139</v>
      </c>
      <c r="G27" s="65">
        <v>65</v>
      </c>
    </row>
    <row r="28" spans="1:7" x14ac:dyDescent="0.25">
      <c r="A28" s="5" t="s">
        <v>63</v>
      </c>
      <c r="B28" s="6">
        <v>5</v>
      </c>
      <c r="C28" s="2">
        <v>0</v>
      </c>
      <c r="D28" s="6">
        <v>2</v>
      </c>
      <c r="E28" s="6">
        <v>0</v>
      </c>
      <c r="F28" s="4">
        <f t="shared" si="0"/>
        <v>71.428571428571431</v>
      </c>
      <c r="G28" s="65">
        <v>65.2</v>
      </c>
    </row>
    <row r="29" spans="1:7" x14ac:dyDescent="0.25">
      <c r="A29" s="9" t="s">
        <v>64</v>
      </c>
      <c r="B29" s="6">
        <v>2</v>
      </c>
      <c r="C29" s="2">
        <v>2</v>
      </c>
      <c r="D29" s="6">
        <v>2</v>
      </c>
      <c r="E29" s="6">
        <v>1</v>
      </c>
      <c r="F29" s="4">
        <f t="shared" si="0"/>
        <v>66.666666666666657</v>
      </c>
      <c r="G29" s="65">
        <v>49.6</v>
      </c>
    </row>
    <row r="30" spans="1:7" x14ac:dyDescent="0.25">
      <c r="A30" s="9" t="s">
        <v>65</v>
      </c>
      <c r="B30" s="6">
        <v>2</v>
      </c>
      <c r="C30" s="2">
        <v>0</v>
      </c>
      <c r="D30" s="6">
        <v>3</v>
      </c>
      <c r="E30" s="6">
        <v>2</v>
      </c>
      <c r="F30" s="4">
        <f t="shared" si="0"/>
        <v>40</v>
      </c>
      <c r="G30" s="65">
        <v>27.5</v>
      </c>
    </row>
    <row r="31" spans="1:7" x14ac:dyDescent="0.25">
      <c r="A31" s="9" t="s">
        <v>66</v>
      </c>
      <c r="B31" s="6">
        <v>3</v>
      </c>
      <c r="C31" s="2">
        <v>2</v>
      </c>
      <c r="D31" s="6">
        <v>2</v>
      </c>
      <c r="E31" s="6">
        <v>0</v>
      </c>
      <c r="F31" s="4">
        <f t="shared" si="0"/>
        <v>71.428571428571431</v>
      </c>
      <c r="G31" s="65">
        <v>31.3</v>
      </c>
    </row>
    <row r="32" spans="1:7" x14ac:dyDescent="0.25">
      <c r="A32" s="9" t="s">
        <v>67</v>
      </c>
      <c r="B32" s="6">
        <v>3</v>
      </c>
      <c r="C32" s="2">
        <v>1</v>
      </c>
      <c r="D32" s="6">
        <v>3</v>
      </c>
      <c r="E32" s="6">
        <v>0</v>
      </c>
      <c r="F32" s="4">
        <f t="shared" si="0"/>
        <v>57.142857142857139</v>
      </c>
      <c r="G32" s="65">
        <v>10.5</v>
      </c>
    </row>
    <row r="33" spans="1:7" x14ac:dyDescent="0.25">
      <c r="A33" s="5" t="s">
        <v>68</v>
      </c>
      <c r="B33" s="10">
        <v>4</v>
      </c>
      <c r="C33" s="10">
        <v>0</v>
      </c>
      <c r="D33" s="10">
        <v>3</v>
      </c>
      <c r="E33" s="10">
        <v>0</v>
      </c>
      <c r="F33" s="11">
        <f t="shared" si="0"/>
        <v>57.142857142857139</v>
      </c>
      <c r="G33" s="65">
        <v>15.7</v>
      </c>
    </row>
    <row r="34" spans="1:7" x14ac:dyDescent="0.25">
      <c r="A34" s="5" t="s">
        <v>69</v>
      </c>
      <c r="B34" s="10">
        <v>1</v>
      </c>
      <c r="C34" s="10">
        <v>1</v>
      </c>
      <c r="D34" s="10">
        <v>5</v>
      </c>
      <c r="E34" s="10">
        <v>0</v>
      </c>
      <c r="F34" s="11">
        <f t="shared" si="0"/>
        <v>28.571428571428569</v>
      </c>
      <c r="G34" s="65">
        <v>30</v>
      </c>
    </row>
    <row r="35" spans="1:7" x14ac:dyDescent="0.25">
      <c r="A35" s="5" t="s">
        <v>70</v>
      </c>
      <c r="B35" s="6">
        <v>4</v>
      </c>
      <c r="C35" s="2">
        <v>0</v>
      </c>
      <c r="D35" s="6">
        <v>3</v>
      </c>
      <c r="E35" s="6">
        <v>0</v>
      </c>
      <c r="F35" s="4">
        <f t="shared" ref="F35:F51" si="1">(B35+C35)/(B35+C35+D35)*100</f>
        <v>57.142857142857139</v>
      </c>
      <c r="G35" s="65">
        <v>33.6</v>
      </c>
    </row>
    <row r="36" spans="1:7" x14ac:dyDescent="0.25">
      <c r="A36" s="5" t="s">
        <v>71</v>
      </c>
      <c r="B36" s="6">
        <v>2</v>
      </c>
      <c r="C36" s="2">
        <v>3</v>
      </c>
      <c r="D36" s="6">
        <v>1</v>
      </c>
      <c r="E36" s="6">
        <v>1</v>
      </c>
      <c r="F36" s="4">
        <f t="shared" si="1"/>
        <v>83.333333333333343</v>
      </c>
      <c r="G36" s="65">
        <v>41</v>
      </c>
    </row>
    <row r="37" spans="1:7" x14ac:dyDescent="0.25">
      <c r="A37" s="5" t="s">
        <v>72</v>
      </c>
      <c r="B37" s="6">
        <v>3</v>
      </c>
      <c r="C37" s="2">
        <v>1</v>
      </c>
      <c r="D37" s="6">
        <v>2</v>
      </c>
      <c r="E37" s="6">
        <v>1</v>
      </c>
      <c r="F37" s="4">
        <f t="shared" si="1"/>
        <v>66.666666666666657</v>
      </c>
      <c r="G37" s="65">
        <v>18.5</v>
      </c>
    </row>
    <row r="38" spans="1:7" x14ac:dyDescent="0.25">
      <c r="A38" s="5" t="s">
        <v>73</v>
      </c>
      <c r="B38" s="6">
        <v>0</v>
      </c>
      <c r="C38" s="2">
        <v>0</v>
      </c>
      <c r="D38" s="6">
        <v>6</v>
      </c>
      <c r="E38" s="6">
        <v>1</v>
      </c>
      <c r="F38" s="4">
        <f t="shared" si="1"/>
        <v>0</v>
      </c>
      <c r="G38" s="65">
        <v>10.1</v>
      </c>
    </row>
    <row r="39" spans="1:7" x14ac:dyDescent="0.25">
      <c r="A39" s="5" t="s">
        <v>74</v>
      </c>
      <c r="B39" s="6">
        <v>2</v>
      </c>
      <c r="C39" s="2">
        <v>0</v>
      </c>
      <c r="D39" s="6">
        <v>1</v>
      </c>
      <c r="E39" s="6">
        <v>4</v>
      </c>
      <c r="F39" s="4">
        <f t="shared" si="1"/>
        <v>66.666666666666657</v>
      </c>
      <c r="G39" s="65">
        <v>26.8</v>
      </c>
    </row>
    <row r="40" spans="1:7" x14ac:dyDescent="0.25">
      <c r="A40" s="5" t="s">
        <v>75</v>
      </c>
      <c r="B40" s="6">
        <v>2</v>
      </c>
      <c r="C40" s="2">
        <v>1</v>
      </c>
      <c r="D40" s="6">
        <v>3</v>
      </c>
      <c r="E40" s="6">
        <v>1</v>
      </c>
      <c r="F40" s="4">
        <f t="shared" si="1"/>
        <v>50</v>
      </c>
      <c r="G40" s="65">
        <v>12.9</v>
      </c>
    </row>
    <row r="41" spans="1:7" x14ac:dyDescent="0.25">
      <c r="A41" s="5" t="s">
        <v>76</v>
      </c>
      <c r="B41" s="6">
        <v>0</v>
      </c>
      <c r="C41" s="2">
        <v>0</v>
      </c>
      <c r="D41" s="6">
        <v>4</v>
      </c>
      <c r="E41" s="6">
        <v>3</v>
      </c>
      <c r="F41" s="4">
        <f t="shared" si="1"/>
        <v>0</v>
      </c>
      <c r="G41" s="66" t="s">
        <v>94</v>
      </c>
    </row>
    <row r="42" spans="1:7" x14ac:dyDescent="0.25">
      <c r="A42" s="5" t="s">
        <v>77</v>
      </c>
      <c r="B42" s="6">
        <v>1</v>
      </c>
      <c r="C42" s="2">
        <v>0</v>
      </c>
      <c r="D42" s="6">
        <v>3</v>
      </c>
      <c r="E42" s="6">
        <v>3</v>
      </c>
      <c r="F42" s="4">
        <f t="shared" si="1"/>
        <v>25</v>
      </c>
      <c r="G42" s="66" t="s">
        <v>94</v>
      </c>
    </row>
    <row r="43" spans="1:7" x14ac:dyDescent="0.25">
      <c r="A43" s="5" t="s">
        <v>78</v>
      </c>
      <c r="B43" s="6">
        <v>4</v>
      </c>
      <c r="C43" s="2">
        <v>0</v>
      </c>
      <c r="D43" s="6">
        <v>3</v>
      </c>
      <c r="E43" s="6">
        <v>0</v>
      </c>
      <c r="F43" s="4">
        <f t="shared" si="1"/>
        <v>57.142857142857139</v>
      </c>
      <c r="G43" s="65">
        <v>55</v>
      </c>
    </row>
    <row r="44" spans="1:7" x14ac:dyDescent="0.25">
      <c r="A44" s="5" t="s">
        <v>79</v>
      </c>
      <c r="B44" s="6">
        <v>2</v>
      </c>
      <c r="C44" s="2">
        <v>1</v>
      </c>
      <c r="D44" s="6">
        <v>3</v>
      </c>
      <c r="E44" s="6">
        <v>1</v>
      </c>
      <c r="F44" s="4">
        <f t="shared" si="1"/>
        <v>50</v>
      </c>
      <c r="G44" s="65">
        <v>18.3</v>
      </c>
    </row>
    <row r="45" spans="1:7" x14ac:dyDescent="0.25">
      <c r="A45" s="5" t="s">
        <v>80</v>
      </c>
      <c r="B45" s="6">
        <v>2</v>
      </c>
      <c r="C45" s="2">
        <v>1</v>
      </c>
      <c r="D45" s="6">
        <v>3</v>
      </c>
      <c r="E45" s="6">
        <v>1</v>
      </c>
      <c r="F45" s="4">
        <f t="shared" si="1"/>
        <v>50</v>
      </c>
      <c r="G45" s="64">
        <v>18.3</v>
      </c>
    </row>
    <row r="46" spans="1:7" x14ac:dyDescent="0.25">
      <c r="A46" s="5" t="s">
        <v>81</v>
      </c>
      <c r="B46" s="6">
        <v>2</v>
      </c>
      <c r="C46" s="2">
        <v>2</v>
      </c>
      <c r="D46" s="6">
        <v>2</v>
      </c>
      <c r="E46" s="6">
        <v>1</v>
      </c>
      <c r="F46" s="4">
        <f t="shared" si="1"/>
        <v>66.666666666666657</v>
      </c>
      <c r="G46" s="65">
        <v>17.100000000000001</v>
      </c>
    </row>
    <row r="47" spans="1:7" x14ac:dyDescent="0.25">
      <c r="A47" s="5" t="s">
        <v>82</v>
      </c>
      <c r="B47" s="6">
        <v>3</v>
      </c>
      <c r="C47" s="2">
        <v>2</v>
      </c>
      <c r="D47" s="6">
        <v>2</v>
      </c>
      <c r="E47" s="6">
        <v>0</v>
      </c>
      <c r="F47" s="4">
        <f t="shared" si="1"/>
        <v>71.428571428571431</v>
      </c>
      <c r="G47" s="65" t="s">
        <v>94</v>
      </c>
    </row>
    <row r="48" spans="1:7" x14ac:dyDescent="0.25">
      <c r="A48" s="5" t="s">
        <v>83</v>
      </c>
      <c r="B48" s="6">
        <v>2</v>
      </c>
      <c r="C48" s="2">
        <v>2</v>
      </c>
      <c r="D48" s="6">
        <v>2</v>
      </c>
      <c r="E48" s="6">
        <v>1</v>
      </c>
      <c r="F48" s="4">
        <f t="shared" si="1"/>
        <v>66.666666666666657</v>
      </c>
      <c r="G48" s="65" t="s">
        <v>94</v>
      </c>
    </row>
    <row r="49" spans="1:7" x14ac:dyDescent="0.25">
      <c r="A49" s="5" t="s">
        <v>84</v>
      </c>
      <c r="B49" s="6">
        <v>1</v>
      </c>
      <c r="C49" s="2">
        <v>0</v>
      </c>
      <c r="D49" s="6">
        <v>3</v>
      </c>
      <c r="E49" s="6">
        <v>3</v>
      </c>
      <c r="F49" s="4">
        <f t="shared" si="1"/>
        <v>25</v>
      </c>
      <c r="G49" s="66" t="s">
        <v>94</v>
      </c>
    </row>
    <row r="50" spans="1:7" x14ac:dyDescent="0.25">
      <c r="A50" s="5" t="s">
        <v>85</v>
      </c>
      <c r="B50" s="6">
        <v>2</v>
      </c>
      <c r="C50" s="2">
        <v>0</v>
      </c>
      <c r="D50" s="6">
        <v>4</v>
      </c>
      <c r="E50" s="6">
        <v>1</v>
      </c>
      <c r="F50" s="4">
        <f t="shared" si="1"/>
        <v>33.333333333333329</v>
      </c>
      <c r="G50" s="64">
        <v>54.3</v>
      </c>
    </row>
    <row r="51" spans="1:7" x14ac:dyDescent="0.25">
      <c r="A51" s="5" t="s">
        <v>86</v>
      </c>
      <c r="B51" s="6">
        <v>2</v>
      </c>
      <c r="C51" s="2">
        <v>0</v>
      </c>
      <c r="D51" s="6">
        <v>2</v>
      </c>
      <c r="E51" s="6">
        <v>3</v>
      </c>
      <c r="F51" s="4">
        <f t="shared" si="1"/>
        <v>50</v>
      </c>
      <c r="G51" s="64">
        <v>28.5</v>
      </c>
    </row>
    <row r="52" spans="1:7" x14ac:dyDescent="0.25">
      <c r="A52" t="s">
        <v>92</v>
      </c>
      <c r="G52" s="67"/>
    </row>
  </sheetData>
  <mergeCells count="2">
    <mergeCell ref="A1:A2"/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4" workbookViewId="0">
      <selection activeCell="A61" sqref="A61"/>
    </sheetView>
  </sheetViews>
  <sheetFormatPr defaultRowHeight="15" x14ac:dyDescent="0.25"/>
  <cols>
    <col min="1" max="1" width="36" customWidth="1"/>
    <col min="3" max="3" width="11.140625" customWidth="1"/>
    <col min="7" max="7" width="17.85546875" customWidth="1"/>
    <col min="8" max="8" width="20.85546875" customWidth="1"/>
  </cols>
  <sheetData>
    <row r="1" spans="1:8" x14ac:dyDescent="0.25">
      <c r="A1" s="102" t="s">
        <v>36</v>
      </c>
      <c r="B1" s="86" t="s">
        <v>87</v>
      </c>
      <c r="C1" s="87"/>
      <c r="D1" s="87"/>
      <c r="E1" s="88"/>
      <c r="F1" s="83"/>
      <c r="G1" s="66" t="s">
        <v>88</v>
      </c>
      <c r="H1" s="61" t="s">
        <v>89</v>
      </c>
    </row>
    <row r="2" spans="1:8" x14ac:dyDescent="0.25">
      <c r="A2" s="103"/>
      <c r="B2" s="2" t="s">
        <v>32</v>
      </c>
      <c r="C2" s="2" t="s">
        <v>37</v>
      </c>
      <c r="D2" s="2" t="s">
        <v>33</v>
      </c>
      <c r="E2" s="2" t="s">
        <v>38</v>
      </c>
      <c r="F2" s="2" t="s">
        <v>90</v>
      </c>
      <c r="G2" s="63" t="s">
        <v>30</v>
      </c>
      <c r="H2" s="61" t="s">
        <v>91</v>
      </c>
    </row>
    <row r="3" spans="1:8" x14ac:dyDescent="0.25">
      <c r="A3" s="89" t="s">
        <v>99</v>
      </c>
      <c r="B3" s="90"/>
      <c r="C3" s="90"/>
      <c r="D3" s="90"/>
      <c r="E3" s="90"/>
      <c r="F3" s="90"/>
      <c r="G3" s="90"/>
      <c r="H3" s="91"/>
    </row>
    <row r="4" spans="1:8" x14ac:dyDescent="0.25">
      <c r="A4" s="7" t="s">
        <v>41</v>
      </c>
      <c r="B4" s="6">
        <v>3</v>
      </c>
      <c r="C4" s="2">
        <v>0</v>
      </c>
      <c r="D4" s="6">
        <v>3</v>
      </c>
      <c r="E4" s="6">
        <v>1</v>
      </c>
      <c r="F4" s="4">
        <f>(B4+C4)/(B4+C4+D4)*100</f>
        <v>50</v>
      </c>
      <c r="G4" s="64">
        <v>85.6</v>
      </c>
      <c r="H4" s="61">
        <v>3.7499999999999999E-2</v>
      </c>
    </row>
    <row r="5" spans="1:8" x14ac:dyDescent="0.25">
      <c r="A5" s="7" t="s">
        <v>43</v>
      </c>
      <c r="B5" s="6">
        <v>1</v>
      </c>
      <c r="C5" s="2">
        <v>2</v>
      </c>
      <c r="D5" s="6">
        <v>3</v>
      </c>
      <c r="E5" s="6">
        <v>1</v>
      </c>
      <c r="F5" s="4">
        <f>(B5+C5)/(B5+C5+D5)*100</f>
        <v>50</v>
      </c>
      <c r="G5" s="64">
        <v>55.1</v>
      </c>
      <c r="H5" s="61">
        <v>0.30280000000000001</v>
      </c>
    </row>
    <row r="6" spans="1:8" x14ac:dyDescent="0.25">
      <c r="A6" s="7" t="s">
        <v>44</v>
      </c>
      <c r="B6" s="6">
        <v>1</v>
      </c>
      <c r="C6" s="2">
        <v>1</v>
      </c>
      <c r="D6" s="6">
        <v>4</v>
      </c>
      <c r="E6" s="6">
        <v>1</v>
      </c>
      <c r="F6" s="4">
        <f>(B6+C6)/(B6+C6+D6)*100</f>
        <v>33.333333333333329</v>
      </c>
      <c r="G6" s="64">
        <v>78.400000000000006</v>
      </c>
      <c r="H6" s="61">
        <v>2.01E-2</v>
      </c>
    </row>
    <row r="7" spans="1:8" x14ac:dyDescent="0.25">
      <c r="A7" s="92" t="s">
        <v>98</v>
      </c>
      <c r="B7" s="92"/>
      <c r="C7" s="92"/>
      <c r="D7" s="92"/>
      <c r="E7" s="92"/>
      <c r="F7" s="92"/>
      <c r="G7" s="92"/>
      <c r="H7" s="92"/>
    </row>
    <row r="8" spans="1:8" x14ac:dyDescent="0.25">
      <c r="A8" s="7" t="s">
        <v>42</v>
      </c>
      <c r="B8" s="6">
        <v>2</v>
      </c>
      <c r="C8" s="2">
        <v>3</v>
      </c>
      <c r="D8" s="6">
        <v>2</v>
      </c>
      <c r="E8" s="6">
        <v>0</v>
      </c>
      <c r="F8" s="4">
        <f>(B8+C8)/(B8+C8+D8)*100</f>
        <v>71.428571428571431</v>
      </c>
      <c r="G8" s="65">
        <v>80.7</v>
      </c>
      <c r="H8" s="61">
        <v>0.26769999999999999</v>
      </c>
    </row>
    <row r="9" spans="1:8" x14ac:dyDescent="0.25">
      <c r="A9" s="89" t="s">
        <v>100</v>
      </c>
      <c r="B9" s="90"/>
      <c r="C9" s="90"/>
      <c r="D9" s="90"/>
      <c r="E9" s="90"/>
      <c r="F9" s="90"/>
      <c r="G9" s="90"/>
      <c r="H9" s="91"/>
    </row>
    <row r="10" spans="1:8" x14ac:dyDescent="0.25">
      <c r="A10" s="7" t="s">
        <v>45</v>
      </c>
      <c r="B10" s="6">
        <v>3</v>
      </c>
      <c r="C10" s="2">
        <v>1</v>
      </c>
      <c r="D10" s="6">
        <v>3</v>
      </c>
      <c r="E10" s="6">
        <v>0</v>
      </c>
      <c r="F10" s="4">
        <f>(B10+C10)/(B10+C10+D10)*100</f>
        <v>57.142857142857139</v>
      </c>
      <c r="G10" s="64">
        <v>84.6</v>
      </c>
      <c r="H10" s="61">
        <v>6.5500000000000003E-2</v>
      </c>
    </row>
    <row r="11" spans="1:8" x14ac:dyDescent="0.25">
      <c r="A11" s="8" t="s">
        <v>46</v>
      </c>
      <c r="B11" s="6">
        <v>3</v>
      </c>
      <c r="C11" s="2">
        <v>0</v>
      </c>
      <c r="D11" s="6">
        <v>3</v>
      </c>
      <c r="E11" s="6">
        <v>1</v>
      </c>
      <c r="F11" s="4">
        <f>(B11+C11)/(B11+C11+D11)*100</f>
        <v>50</v>
      </c>
      <c r="G11" s="64" t="s">
        <v>94</v>
      </c>
      <c r="H11" s="61" t="s">
        <v>94</v>
      </c>
    </row>
    <row r="12" spans="1:8" x14ac:dyDescent="0.25">
      <c r="A12" s="8" t="s">
        <v>47</v>
      </c>
      <c r="B12" s="6">
        <v>4</v>
      </c>
      <c r="C12" s="2">
        <v>0</v>
      </c>
      <c r="D12" s="6">
        <v>3</v>
      </c>
      <c r="E12" s="6">
        <v>0</v>
      </c>
      <c r="F12" s="4">
        <f>(B12+C12)/(B12+C12+D12)*100</f>
        <v>57.142857142857139</v>
      </c>
      <c r="G12" s="64">
        <v>88.8</v>
      </c>
      <c r="H12" s="61">
        <v>3.0599999999999998E-3</v>
      </c>
    </row>
    <row r="13" spans="1:8" x14ac:dyDescent="0.25">
      <c r="A13" s="89" t="s">
        <v>97</v>
      </c>
      <c r="B13" s="90"/>
      <c r="C13" s="90"/>
      <c r="D13" s="90"/>
      <c r="E13" s="90"/>
      <c r="F13" s="90"/>
      <c r="G13" s="90"/>
      <c r="H13" s="91"/>
    </row>
    <row r="14" spans="1:8" x14ac:dyDescent="0.25">
      <c r="A14" s="8" t="s">
        <v>48</v>
      </c>
      <c r="B14" s="6">
        <v>3</v>
      </c>
      <c r="C14" s="2">
        <v>1</v>
      </c>
      <c r="D14" s="6">
        <v>3</v>
      </c>
      <c r="E14" s="6">
        <v>0</v>
      </c>
      <c r="F14" s="4">
        <f t="shared" ref="F14:F25" si="0">(B14+C14)/(B14+C14+D14)*100</f>
        <v>57.142857142857139</v>
      </c>
      <c r="G14" s="64">
        <v>72.900000000000006</v>
      </c>
      <c r="H14" s="61">
        <v>0.19670000000000001</v>
      </c>
    </row>
    <row r="15" spans="1:8" x14ac:dyDescent="0.25">
      <c r="A15" s="5" t="s">
        <v>49</v>
      </c>
      <c r="B15" s="6">
        <v>4</v>
      </c>
      <c r="C15" s="2">
        <v>1</v>
      </c>
      <c r="D15" s="6">
        <v>1</v>
      </c>
      <c r="E15" s="6">
        <v>1</v>
      </c>
      <c r="F15" s="4">
        <f t="shared" si="0"/>
        <v>83.333333333333343</v>
      </c>
      <c r="G15" s="65">
        <v>82.4</v>
      </c>
      <c r="H15" s="61">
        <v>0.40110000000000001</v>
      </c>
    </row>
    <row r="16" spans="1:8" x14ac:dyDescent="0.25">
      <c r="A16" s="9" t="s">
        <v>50</v>
      </c>
      <c r="B16" s="6">
        <v>0</v>
      </c>
      <c r="C16" s="2">
        <v>2</v>
      </c>
      <c r="D16" s="2">
        <v>3</v>
      </c>
      <c r="E16" s="2">
        <v>2</v>
      </c>
      <c r="F16" s="4">
        <f t="shared" si="0"/>
        <v>40</v>
      </c>
      <c r="G16" s="64">
        <v>41.1</v>
      </c>
      <c r="H16" s="61">
        <v>0.34520000000000001</v>
      </c>
    </row>
    <row r="17" spans="1:8" x14ac:dyDescent="0.25">
      <c r="A17" s="9" t="s">
        <v>51</v>
      </c>
      <c r="B17" s="6">
        <v>2</v>
      </c>
      <c r="C17" s="2">
        <v>1</v>
      </c>
      <c r="D17" s="2">
        <v>3</v>
      </c>
      <c r="E17" s="2">
        <v>1</v>
      </c>
      <c r="F17" s="4">
        <f t="shared" si="0"/>
        <v>50</v>
      </c>
      <c r="G17" s="64">
        <v>48.8</v>
      </c>
      <c r="H17" s="61">
        <v>0.312</v>
      </c>
    </row>
    <row r="18" spans="1:8" x14ac:dyDescent="0.25">
      <c r="A18" s="9" t="s">
        <v>52</v>
      </c>
      <c r="B18" s="6">
        <v>4</v>
      </c>
      <c r="C18" s="2">
        <v>0</v>
      </c>
      <c r="D18" s="6">
        <v>1</v>
      </c>
      <c r="E18" s="6">
        <v>2</v>
      </c>
      <c r="F18" s="4">
        <f t="shared" si="0"/>
        <v>80</v>
      </c>
      <c r="G18" s="65">
        <v>28.4</v>
      </c>
      <c r="H18" s="61">
        <v>2.3300000000000001E-2</v>
      </c>
    </row>
    <row r="19" spans="1:8" x14ac:dyDescent="0.25">
      <c r="A19" s="5" t="s">
        <v>53</v>
      </c>
      <c r="B19" s="6">
        <v>2</v>
      </c>
      <c r="C19" s="2">
        <v>1</v>
      </c>
      <c r="D19" s="6">
        <v>4</v>
      </c>
      <c r="E19" s="6">
        <v>0</v>
      </c>
      <c r="F19" s="4">
        <f t="shared" si="0"/>
        <v>42.857142857142854</v>
      </c>
      <c r="G19" s="64">
        <v>12.9</v>
      </c>
      <c r="H19" s="61">
        <v>4.3200000000000002E-2</v>
      </c>
    </row>
    <row r="20" spans="1:8" x14ac:dyDescent="0.25">
      <c r="A20" s="5" t="s">
        <v>54</v>
      </c>
      <c r="B20" s="6">
        <v>3</v>
      </c>
      <c r="C20" s="2">
        <v>2</v>
      </c>
      <c r="D20" s="6">
        <v>2</v>
      </c>
      <c r="E20" s="6">
        <v>0</v>
      </c>
      <c r="F20" s="4">
        <f t="shared" si="0"/>
        <v>71.428571428571431</v>
      </c>
      <c r="G20" s="65">
        <v>62.9</v>
      </c>
      <c r="H20" s="61">
        <v>0.28460000000000002</v>
      </c>
    </row>
    <row r="21" spans="1:8" x14ac:dyDescent="0.25">
      <c r="A21" s="5" t="s">
        <v>55</v>
      </c>
      <c r="B21" s="6">
        <v>4</v>
      </c>
      <c r="C21" s="2">
        <v>0</v>
      </c>
      <c r="D21" s="6">
        <v>2</v>
      </c>
      <c r="E21" s="6">
        <v>1</v>
      </c>
      <c r="F21" s="4">
        <f t="shared" si="0"/>
        <v>66.666666666666657</v>
      </c>
      <c r="G21" s="65">
        <v>63.6</v>
      </c>
      <c r="H21" s="61">
        <v>0.32519999999999999</v>
      </c>
    </row>
    <row r="22" spans="1:8" x14ac:dyDescent="0.25">
      <c r="A22" s="5" t="s">
        <v>56</v>
      </c>
      <c r="B22" s="6">
        <v>3</v>
      </c>
      <c r="C22" s="2">
        <v>0</v>
      </c>
      <c r="D22" s="6">
        <v>3</v>
      </c>
      <c r="E22" s="6">
        <v>1</v>
      </c>
      <c r="F22" s="4">
        <f t="shared" si="0"/>
        <v>50</v>
      </c>
      <c r="G22" s="65">
        <v>55.5</v>
      </c>
      <c r="H22" s="61">
        <v>0.30130000000000001</v>
      </c>
    </row>
    <row r="23" spans="1:8" x14ac:dyDescent="0.25">
      <c r="A23" s="5" t="s">
        <v>57</v>
      </c>
      <c r="B23" s="6">
        <v>4</v>
      </c>
      <c r="C23" s="2">
        <v>0</v>
      </c>
      <c r="D23" s="6">
        <v>3</v>
      </c>
      <c r="E23" s="6">
        <v>0</v>
      </c>
      <c r="F23" s="4">
        <f t="shared" si="0"/>
        <v>57.142857142857139</v>
      </c>
      <c r="G23" s="65">
        <v>33</v>
      </c>
      <c r="H23" s="61">
        <v>0.12479999999999999</v>
      </c>
    </row>
    <row r="24" spans="1:8" x14ac:dyDescent="0.25">
      <c r="A24" s="8" t="s">
        <v>58</v>
      </c>
      <c r="B24" s="6">
        <v>4</v>
      </c>
      <c r="C24" s="2">
        <v>0</v>
      </c>
      <c r="D24" s="6">
        <v>3</v>
      </c>
      <c r="E24" s="6">
        <v>0</v>
      </c>
      <c r="F24" s="4">
        <f t="shared" si="0"/>
        <v>57.142857142857139</v>
      </c>
      <c r="G24" s="65">
        <v>50</v>
      </c>
      <c r="H24" s="61">
        <v>0.27339999999999998</v>
      </c>
    </row>
    <row r="25" spans="1:8" x14ac:dyDescent="0.25">
      <c r="A25" s="5" t="s">
        <v>59</v>
      </c>
      <c r="B25" s="6">
        <v>3</v>
      </c>
      <c r="C25" s="2">
        <v>1</v>
      </c>
      <c r="D25" s="6">
        <v>3</v>
      </c>
      <c r="E25" s="6">
        <v>0</v>
      </c>
      <c r="F25" s="4">
        <f t="shared" si="0"/>
        <v>57.142857142857139</v>
      </c>
      <c r="G25" s="65">
        <v>21.1</v>
      </c>
      <c r="H25" s="61">
        <v>3.4099999999999998E-2</v>
      </c>
    </row>
    <row r="26" spans="1:8" x14ac:dyDescent="0.25">
      <c r="A26" s="89" t="s">
        <v>29</v>
      </c>
      <c r="B26" s="90"/>
      <c r="C26" s="90"/>
      <c r="D26" s="90"/>
      <c r="E26" s="90"/>
      <c r="F26" s="90"/>
      <c r="G26" s="90"/>
      <c r="H26" s="91"/>
    </row>
    <row r="27" spans="1:8" x14ac:dyDescent="0.25">
      <c r="A27" s="5" t="s">
        <v>4</v>
      </c>
      <c r="B27" s="6">
        <v>3</v>
      </c>
      <c r="C27" s="2">
        <v>0</v>
      </c>
      <c r="D27" s="6">
        <v>3</v>
      </c>
      <c r="E27" s="6">
        <v>1</v>
      </c>
      <c r="F27" s="4">
        <f t="shared" ref="F27:F37" si="1">(B27+C27)/(B27+C27+D27)*100</f>
        <v>50</v>
      </c>
      <c r="G27" s="65">
        <v>39.700000000000003</v>
      </c>
      <c r="H27" s="61">
        <v>0.27439999999999998</v>
      </c>
    </row>
    <row r="28" spans="1:8" x14ac:dyDescent="0.25">
      <c r="A28" s="5" t="s">
        <v>60</v>
      </c>
      <c r="B28" s="6">
        <v>4</v>
      </c>
      <c r="C28" s="2">
        <v>1</v>
      </c>
      <c r="D28" s="6">
        <v>2</v>
      </c>
      <c r="E28" s="6">
        <v>0</v>
      </c>
      <c r="F28" s="4">
        <f t="shared" si="1"/>
        <v>71.428571428571431</v>
      </c>
      <c r="G28" s="65">
        <v>72.3</v>
      </c>
      <c r="H28" s="61">
        <v>0.31830000000000003</v>
      </c>
    </row>
    <row r="29" spans="1:8" x14ac:dyDescent="0.25">
      <c r="A29" s="5" t="s">
        <v>61</v>
      </c>
      <c r="B29" s="6">
        <v>4</v>
      </c>
      <c r="C29" s="2">
        <v>2</v>
      </c>
      <c r="D29" s="6">
        <v>1</v>
      </c>
      <c r="E29" s="6">
        <v>0</v>
      </c>
      <c r="F29" s="4">
        <f t="shared" si="1"/>
        <v>85.714285714285708</v>
      </c>
      <c r="G29" s="65">
        <v>76.7</v>
      </c>
      <c r="H29" s="61">
        <v>0.33210000000000001</v>
      </c>
    </row>
    <row r="30" spans="1:8" x14ac:dyDescent="0.25">
      <c r="A30" s="5" t="s">
        <v>62</v>
      </c>
      <c r="B30" s="10">
        <v>4</v>
      </c>
      <c r="C30" s="10">
        <v>0</v>
      </c>
      <c r="D30" s="10">
        <v>3</v>
      </c>
      <c r="E30" s="10">
        <v>0</v>
      </c>
      <c r="F30" s="11">
        <f t="shared" si="1"/>
        <v>57.142857142857139</v>
      </c>
      <c r="G30" s="65">
        <v>65</v>
      </c>
      <c r="H30" s="61">
        <v>0.26790000000000003</v>
      </c>
    </row>
    <row r="31" spans="1:8" x14ac:dyDescent="0.25">
      <c r="A31" s="5" t="s">
        <v>63</v>
      </c>
      <c r="B31" s="6">
        <v>5</v>
      </c>
      <c r="C31" s="2">
        <v>0</v>
      </c>
      <c r="D31" s="6">
        <v>2</v>
      </c>
      <c r="E31" s="6">
        <v>0</v>
      </c>
      <c r="F31" s="4">
        <f t="shared" si="1"/>
        <v>71.428571428571431</v>
      </c>
      <c r="G31" s="65">
        <v>65.2</v>
      </c>
      <c r="H31" s="61">
        <v>0.29970000000000002</v>
      </c>
    </row>
    <row r="32" spans="1:8" x14ac:dyDescent="0.25">
      <c r="A32" s="9" t="s">
        <v>64</v>
      </c>
      <c r="B32" s="6">
        <v>2</v>
      </c>
      <c r="C32" s="2">
        <v>2</v>
      </c>
      <c r="D32" s="6">
        <v>2</v>
      </c>
      <c r="E32" s="6">
        <v>1</v>
      </c>
      <c r="F32" s="4">
        <f t="shared" si="1"/>
        <v>66.666666666666657</v>
      </c>
      <c r="G32" s="65">
        <v>49.6</v>
      </c>
      <c r="H32" s="61">
        <v>0.2306</v>
      </c>
    </row>
    <row r="33" spans="1:8" x14ac:dyDescent="0.25">
      <c r="A33" s="9" t="s">
        <v>65</v>
      </c>
      <c r="B33" s="6">
        <v>2</v>
      </c>
      <c r="C33" s="2">
        <v>0</v>
      </c>
      <c r="D33" s="6">
        <v>3</v>
      </c>
      <c r="E33" s="6">
        <v>2</v>
      </c>
      <c r="F33" s="4">
        <f t="shared" si="1"/>
        <v>40</v>
      </c>
      <c r="G33" s="65">
        <v>27.5</v>
      </c>
      <c r="H33" s="61">
        <v>0.28820000000000001</v>
      </c>
    </row>
    <row r="34" spans="1:8" x14ac:dyDescent="0.25">
      <c r="A34" s="9" t="s">
        <v>66</v>
      </c>
      <c r="B34" s="6">
        <v>3</v>
      </c>
      <c r="C34" s="2">
        <v>2</v>
      </c>
      <c r="D34" s="6">
        <v>2</v>
      </c>
      <c r="E34" s="6">
        <v>0</v>
      </c>
      <c r="F34" s="4">
        <f t="shared" si="1"/>
        <v>71.428571428571431</v>
      </c>
      <c r="G34" s="65">
        <v>31.3</v>
      </c>
      <c r="H34" s="61">
        <v>2.98E-2</v>
      </c>
    </row>
    <row r="35" spans="1:8" x14ac:dyDescent="0.25">
      <c r="A35" s="9" t="s">
        <v>67</v>
      </c>
      <c r="B35" s="6">
        <v>3</v>
      </c>
      <c r="C35" s="2">
        <v>1</v>
      </c>
      <c r="D35" s="6">
        <v>3</v>
      </c>
      <c r="E35" s="6">
        <v>0</v>
      </c>
      <c r="F35" s="4">
        <f t="shared" si="1"/>
        <v>57.142857142857139</v>
      </c>
      <c r="G35" s="65">
        <v>10.5</v>
      </c>
      <c r="H35" s="61">
        <v>3.0000000000000001E-3</v>
      </c>
    </row>
    <row r="36" spans="1:8" x14ac:dyDescent="0.25">
      <c r="A36" s="5" t="s">
        <v>68</v>
      </c>
      <c r="B36" s="10">
        <v>4</v>
      </c>
      <c r="C36" s="10">
        <v>0</v>
      </c>
      <c r="D36" s="10">
        <v>3</v>
      </c>
      <c r="E36" s="10">
        <v>0</v>
      </c>
      <c r="F36" s="11">
        <f t="shared" si="1"/>
        <v>57.142857142857139</v>
      </c>
      <c r="G36" s="65">
        <v>15.7</v>
      </c>
      <c r="H36" s="61">
        <v>1.2699999999999999E-2</v>
      </c>
    </row>
    <row r="37" spans="1:8" x14ac:dyDescent="0.25">
      <c r="A37" s="5" t="s">
        <v>69</v>
      </c>
      <c r="B37" s="10">
        <v>1</v>
      </c>
      <c r="C37" s="10">
        <v>1</v>
      </c>
      <c r="D37" s="10">
        <v>5</v>
      </c>
      <c r="E37" s="10">
        <v>0</v>
      </c>
      <c r="F37" s="11">
        <f t="shared" si="1"/>
        <v>28.571428571428569</v>
      </c>
      <c r="G37" s="65">
        <v>30</v>
      </c>
      <c r="H37" s="61">
        <v>0.31769999999999998</v>
      </c>
    </row>
    <row r="38" spans="1:8" x14ac:dyDescent="0.25">
      <c r="A38" s="89" t="s">
        <v>96</v>
      </c>
      <c r="B38" s="90"/>
      <c r="C38" s="90"/>
      <c r="D38" s="90"/>
      <c r="E38" s="90"/>
      <c r="F38" s="90"/>
      <c r="G38" s="90"/>
      <c r="H38" s="91"/>
    </row>
    <row r="39" spans="1:8" x14ac:dyDescent="0.25">
      <c r="A39" s="5" t="s">
        <v>70</v>
      </c>
      <c r="B39" s="6">
        <v>4</v>
      </c>
      <c r="C39" s="2">
        <v>0</v>
      </c>
      <c r="D39" s="6">
        <v>3</v>
      </c>
      <c r="E39" s="6">
        <v>0</v>
      </c>
      <c r="F39" s="4">
        <f t="shared" ref="F39:F53" si="2">(B39+C39)/(B39+C39+D39)*100</f>
        <v>57.142857142857139</v>
      </c>
      <c r="G39" s="65">
        <v>33.6</v>
      </c>
      <c r="H39" s="61">
        <v>0.13059999999999999</v>
      </c>
    </row>
    <row r="40" spans="1:8" x14ac:dyDescent="0.25">
      <c r="A40" s="5" t="s">
        <v>71</v>
      </c>
      <c r="B40" s="6">
        <v>2</v>
      </c>
      <c r="C40" s="2">
        <v>3</v>
      </c>
      <c r="D40" s="6">
        <v>1</v>
      </c>
      <c r="E40" s="6">
        <v>1</v>
      </c>
      <c r="F40" s="4">
        <f t="shared" si="2"/>
        <v>83.333333333333343</v>
      </c>
      <c r="G40" s="65">
        <v>41</v>
      </c>
      <c r="H40" s="61">
        <v>4.1000000000000002E-2</v>
      </c>
    </row>
    <row r="41" spans="1:8" x14ac:dyDescent="0.25">
      <c r="A41" s="5" t="s">
        <v>72</v>
      </c>
      <c r="B41" s="6">
        <v>3</v>
      </c>
      <c r="C41" s="2">
        <v>1</v>
      </c>
      <c r="D41" s="6">
        <v>2</v>
      </c>
      <c r="E41" s="6">
        <v>1</v>
      </c>
      <c r="F41" s="4">
        <f t="shared" si="2"/>
        <v>66.666666666666657</v>
      </c>
      <c r="G41" s="65">
        <v>18.5</v>
      </c>
      <c r="H41" s="61">
        <v>1.17E-2</v>
      </c>
    </row>
    <row r="42" spans="1:8" x14ac:dyDescent="0.25">
      <c r="A42" s="5" t="s">
        <v>73</v>
      </c>
      <c r="B42" s="6">
        <v>0</v>
      </c>
      <c r="C42" s="2">
        <v>0</v>
      </c>
      <c r="D42" s="6">
        <v>6</v>
      </c>
      <c r="E42" s="6">
        <v>1</v>
      </c>
      <c r="F42" s="4">
        <f t="shared" si="2"/>
        <v>0</v>
      </c>
      <c r="G42" s="65">
        <v>10.1</v>
      </c>
      <c r="H42" s="61">
        <v>0.52790000000000004</v>
      </c>
    </row>
    <row r="43" spans="1:8" x14ac:dyDescent="0.25">
      <c r="A43" s="5" t="s">
        <v>74</v>
      </c>
      <c r="B43" s="6">
        <v>2</v>
      </c>
      <c r="C43" s="2">
        <v>0</v>
      </c>
      <c r="D43" s="6">
        <v>1</v>
      </c>
      <c r="E43" s="6">
        <v>4</v>
      </c>
      <c r="F43" s="4">
        <f t="shared" si="2"/>
        <v>66.666666666666657</v>
      </c>
      <c r="G43" s="65">
        <v>26.8</v>
      </c>
      <c r="H43" s="61">
        <v>0.15770000000000001</v>
      </c>
    </row>
    <row r="44" spans="1:8" x14ac:dyDescent="0.25">
      <c r="A44" s="5" t="s">
        <v>75</v>
      </c>
      <c r="B44" s="6">
        <v>2</v>
      </c>
      <c r="C44" s="2">
        <v>1</v>
      </c>
      <c r="D44" s="6">
        <v>3</v>
      </c>
      <c r="E44" s="6">
        <v>1</v>
      </c>
      <c r="F44" s="4">
        <f t="shared" si="2"/>
        <v>50</v>
      </c>
      <c r="G44" s="65">
        <v>12.9</v>
      </c>
      <c r="H44" s="61">
        <v>2.8400000000000002E-2</v>
      </c>
    </row>
    <row r="45" spans="1:8" x14ac:dyDescent="0.25">
      <c r="A45" s="5" t="s">
        <v>76</v>
      </c>
      <c r="B45" s="6">
        <v>0</v>
      </c>
      <c r="C45" s="2">
        <v>0</v>
      </c>
      <c r="D45" s="6">
        <v>4</v>
      </c>
      <c r="E45" s="6">
        <v>3</v>
      </c>
      <c r="F45" s="4">
        <f t="shared" si="2"/>
        <v>0</v>
      </c>
      <c r="G45" s="66" t="s">
        <v>94</v>
      </c>
      <c r="H45" s="61" t="s">
        <v>94</v>
      </c>
    </row>
    <row r="46" spans="1:8" x14ac:dyDescent="0.25">
      <c r="A46" s="5" t="s">
        <v>77</v>
      </c>
      <c r="B46" s="6">
        <v>1</v>
      </c>
      <c r="C46" s="2">
        <v>0</v>
      </c>
      <c r="D46" s="6">
        <v>3</v>
      </c>
      <c r="E46" s="6">
        <v>3</v>
      </c>
      <c r="F46" s="4">
        <f t="shared" si="2"/>
        <v>25</v>
      </c>
      <c r="G46" s="66" t="s">
        <v>94</v>
      </c>
      <c r="H46" s="61" t="s">
        <v>94</v>
      </c>
    </row>
    <row r="47" spans="1:8" x14ac:dyDescent="0.25">
      <c r="A47" s="5" t="s">
        <v>78</v>
      </c>
      <c r="B47" s="6">
        <v>4</v>
      </c>
      <c r="C47" s="2">
        <v>0</v>
      </c>
      <c r="D47" s="6">
        <v>3</v>
      </c>
      <c r="E47" s="6">
        <v>0</v>
      </c>
      <c r="F47" s="4">
        <f t="shared" si="2"/>
        <v>57.142857142857139</v>
      </c>
      <c r="G47" s="65">
        <v>55</v>
      </c>
      <c r="H47" s="61">
        <v>0.2918</v>
      </c>
    </row>
    <row r="48" spans="1:8" x14ac:dyDescent="0.25">
      <c r="A48" s="5" t="s">
        <v>79</v>
      </c>
      <c r="B48" s="6">
        <v>2</v>
      </c>
      <c r="C48" s="2">
        <v>1</v>
      </c>
      <c r="D48" s="6">
        <v>3</v>
      </c>
      <c r="E48" s="6">
        <v>1</v>
      </c>
      <c r="F48" s="4">
        <f t="shared" si="2"/>
        <v>50</v>
      </c>
      <c r="G48" s="65">
        <v>18.3</v>
      </c>
      <c r="H48" s="61">
        <v>6.6799999999999998E-2</v>
      </c>
    </row>
    <row r="49" spans="1:8" x14ac:dyDescent="0.25">
      <c r="A49" s="5" t="s">
        <v>80</v>
      </c>
      <c r="B49" s="6">
        <v>2</v>
      </c>
      <c r="C49" s="2">
        <v>1</v>
      </c>
      <c r="D49" s="6">
        <v>3</v>
      </c>
      <c r="E49" s="6">
        <v>1</v>
      </c>
      <c r="F49" s="4">
        <f t="shared" si="2"/>
        <v>50</v>
      </c>
      <c r="G49" s="64">
        <v>18.3</v>
      </c>
      <c r="H49" s="61">
        <v>6.6799999999999998E-2</v>
      </c>
    </row>
    <row r="50" spans="1:8" x14ac:dyDescent="0.25">
      <c r="A50" s="5" t="s">
        <v>81</v>
      </c>
      <c r="B50" s="6">
        <v>2</v>
      </c>
      <c r="C50" s="2">
        <v>2</v>
      </c>
      <c r="D50" s="6">
        <v>2</v>
      </c>
      <c r="E50" s="6">
        <v>1</v>
      </c>
      <c r="F50" s="4">
        <f t="shared" si="2"/>
        <v>66.666666666666657</v>
      </c>
      <c r="G50" s="65">
        <v>17.100000000000001</v>
      </c>
      <c r="H50" s="61">
        <v>8.8000000000000005E-3</v>
      </c>
    </row>
    <row r="51" spans="1:8" x14ac:dyDescent="0.25">
      <c r="A51" s="5" t="s">
        <v>82</v>
      </c>
      <c r="B51" s="6">
        <v>3</v>
      </c>
      <c r="C51" s="2">
        <v>2</v>
      </c>
      <c r="D51" s="6">
        <v>2</v>
      </c>
      <c r="E51" s="6">
        <v>0</v>
      </c>
      <c r="F51" s="4">
        <f t="shared" si="2"/>
        <v>71.428571428571431</v>
      </c>
      <c r="G51" s="65" t="s">
        <v>94</v>
      </c>
      <c r="H51" s="61" t="s">
        <v>94</v>
      </c>
    </row>
    <row r="52" spans="1:8" x14ac:dyDescent="0.25">
      <c r="A52" s="5" t="s">
        <v>83</v>
      </c>
      <c r="B52" s="6">
        <v>2</v>
      </c>
      <c r="C52" s="2">
        <v>2</v>
      </c>
      <c r="D52" s="6">
        <v>2</v>
      </c>
      <c r="E52" s="6">
        <v>1</v>
      </c>
      <c r="F52" s="4">
        <f t="shared" si="2"/>
        <v>66.666666666666657</v>
      </c>
      <c r="G52" s="65" t="s">
        <v>94</v>
      </c>
      <c r="H52" s="61" t="s">
        <v>94</v>
      </c>
    </row>
    <row r="53" spans="1:8" x14ac:dyDescent="0.25">
      <c r="A53" s="5" t="s">
        <v>84</v>
      </c>
      <c r="B53" s="6">
        <v>1</v>
      </c>
      <c r="C53" s="2">
        <v>0</v>
      </c>
      <c r="D53" s="6">
        <v>3</v>
      </c>
      <c r="E53" s="6">
        <v>3</v>
      </c>
      <c r="F53" s="4">
        <f t="shared" si="2"/>
        <v>25</v>
      </c>
      <c r="G53" s="66" t="s">
        <v>94</v>
      </c>
      <c r="H53" s="61" t="s">
        <v>94</v>
      </c>
    </row>
    <row r="54" spans="1:8" x14ac:dyDescent="0.25">
      <c r="A54" s="89" t="s">
        <v>93</v>
      </c>
      <c r="B54" s="90"/>
      <c r="C54" s="90"/>
      <c r="D54" s="90"/>
      <c r="E54" s="90"/>
      <c r="F54" s="90"/>
      <c r="G54" s="90"/>
      <c r="H54" s="91"/>
    </row>
    <row r="55" spans="1:8" x14ac:dyDescent="0.25">
      <c r="A55" s="5" t="s">
        <v>85</v>
      </c>
      <c r="B55" s="6">
        <v>2</v>
      </c>
      <c r="C55" s="2">
        <v>0</v>
      </c>
      <c r="D55" s="6">
        <v>4</v>
      </c>
      <c r="E55" s="6">
        <v>1</v>
      </c>
      <c r="F55" s="4">
        <f>(B55+C55)/(B55+C55+D55)*100</f>
        <v>33.333333333333329</v>
      </c>
      <c r="G55" s="64">
        <v>54.3</v>
      </c>
      <c r="H55" s="61">
        <v>0.19289999999999999</v>
      </c>
    </row>
    <row r="56" spans="1:8" x14ac:dyDescent="0.25">
      <c r="A56" s="5" t="s">
        <v>86</v>
      </c>
      <c r="B56" s="6">
        <v>2</v>
      </c>
      <c r="C56" s="2">
        <v>0</v>
      </c>
      <c r="D56" s="6">
        <v>2</v>
      </c>
      <c r="E56" s="6">
        <v>3</v>
      </c>
      <c r="F56" s="4">
        <f>(B56+C56)/(B56+C56+D56)*100</f>
        <v>50</v>
      </c>
      <c r="G56" s="64">
        <v>28.5</v>
      </c>
      <c r="H56" s="61">
        <v>0.24909999999999999</v>
      </c>
    </row>
    <row r="57" spans="1:8" x14ac:dyDescent="0.25">
      <c r="A57" s="3" t="s">
        <v>39</v>
      </c>
      <c r="B57" s="2">
        <v>2</v>
      </c>
      <c r="C57" s="2">
        <v>0</v>
      </c>
      <c r="D57" s="2">
        <v>3</v>
      </c>
      <c r="E57" s="2">
        <v>2</v>
      </c>
      <c r="F57" s="4">
        <f>(B57+C57)/(B57+C57+D57)*100</f>
        <v>40</v>
      </c>
      <c r="G57" s="66" t="s">
        <v>95</v>
      </c>
      <c r="H57" s="61" t="s">
        <v>94</v>
      </c>
    </row>
    <row r="58" spans="1:8" x14ac:dyDescent="0.25">
      <c r="A58" s="5" t="s">
        <v>40</v>
      </c>
      <c r="B58" s="6">
        <v>3</v>
      </c>
      <c r="C58" s="2">
        <v>0</v>
      </c>
      <c r="D58" s="6">
        <v>4</v>
      </c>
      <c r="E58" s="6">
        <v>0</v>
      </c>
      <c r="F58" s="4">
        <f>(B58+C58)/(B58+C58+D58)*100</f>
        <v>42.857142857142854</v>
      </c>
      <c r="G58" s="64">
        <v>28.2</v>
      </c>
      <c r="H58" s="82">
        <v>0.20860000000000001</v>
      </c>
    </row>
    <row r="59" spans="1:8" x14ac:dyDescent="0.25">
      <c r="A59" t="s">
        <v>92</v>
      </c>
      <c r="G59" s="67"/>
    </row>
  </sheetData>
  <mergeCells count="9">
    <mergeCell ref="A1:A2"/>
    <mergeCell ref="B1:E1"/>
    <mergeCell ref="A54:H54"/>
    <mergeCell ref="A38:H38"/>
    <mergeCell ref="A26:H26"/>
    <mergeCell ref="A13:H13"/>
    <mergeCell ref="A3:H3"/>
    <mergeCell ref="A9:H9"/>
    <mergeCell ref="A7:H7"/>
  </mergeCells>
  <conditionalFormatting sqref="H58">
    <cfRule type="cellIs" dxfId="27" priority="1" operator="equal">
      <formula>"Alert"</formula>
    </cfRule>
    <cfRule type="containsBlanks" priority="2" stopIfTrue="1">
      <formula>LEN(TRIM(H58))=0</formula>
    </cfRule>
    <cfRule type="containsText" dxfId="26" priority="3" stopIfTrue="1" operator="containsText" text="no data">
      <formula>NOT(ISERROR(SEARCH("no data",H58)))</formula>
    </cfRule>
    <cfRule type="cellIs" dxfId="25" priority="4" operator="lessThan">
      <formula>0.05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zoomScale="120" zoomScaleNormal="120" workbookViewId="0">
      <selection activeCell="K27" sqref="K27"/>
    </sheetView>
  </sheetViews>
  <sheetFormatPr defaultColWidth="9.140625" defaultRowHeight="15" x14ac:dyDescent="0.25"/>
  <cols>
    <col min="1" max="1" width="4.42578125" style="57" customWidth="1"/>
    <col min="2" max="2" width="32.5703125" style="52" customWidth="1"/>
    <col min="3" max="6" width="4.7109375" style="52" customWidth="1"/>
    <col min="7" max="8" width="6.140625" style="52" customWidth="1"/>
    <col min="9" max="9" width="8.140625" style="52" customWidth="1"/>
    <col min="10" max="10" width="7.7109375" style="52" customWidth="1"/>
    <col min="11" max="11" width="10.42578125" style="52" customWidth="1"/>
    <col min="12" max="12" width="8.42578125" style="52" customWidth="1"/>
    <col min="13" max="13" width="12.7109375" style="53" customWidth="1"/>
    <col min="14" max="14" width="9.140625" style="52"/>
    <col min="15" max="15" width="19.5703125" style="52" customWidth="1"/>
    <col min="16" max="16384" width="9.140625" style="52"/>
  </cols>
  <sheetData>
    <row r="1" spans="1:21" s="16" customFormat="1" ht="23.25" customHeight="1" x14ac:dyDescent="0.25">
      <c r="A1" s="12"/>
      <c r="B1" s="13" t="s">
        <v>8</v>
      </c>
      <c r="C1" s="14"/>
      <c r="D1" s="14"/>
      <c r="E1" s="14"/>
      <c r="F1" s="14"/>
      <c r="G1" s="14"/>
      <c r="H1" s="14"/>
      <c r="I1" s="14"/>
      <c r="J1" s="14"/>
      <c r="K1" s="93" t="s">
        <v>9</v>
      </c>
      <c r="L1" s="93"/>
      <c r="M1" s="15" t="s">
        <v>10</v>
      </c>
    </row>
    <row r="2" spans="1:21" s="16" customFormat="1" ht="12.75" customHeight="1" x14ac:dyDescent="0.25">
      <c r="A2" s="12"/>
      <c r="D2" s="17"/>
      <c r="E2" s="17"/>
      <c r="F2" s="17"/>
      <c r="G2" s="17"/>
      <c r="H2" s="17"/>
      <c r="I2" s="17"/>
      <c r="J2" s="17"/>
      <c r="K2" s="18"/>
      <c r="L2" s="19" t="s">
        <v>11</v>
      </c>
      <c r="M2" s="20">
        <f>VLOOKUP(M1,[1]PTs!A1:C14,3,FALSE)</f>
        <v>10942</v>
      </c>
    </row>
    <row r="3" spans="1:21" s="16" customFormat="1" ht="15" customHeight="1" x14ac:dyDescent="0.25">
      <c r="A3" s="94" t="s">
        <v>12</v>
      </c>
      <c r="B3" s="95" t="s">
        <v>13</v>
      </c>
      <c r="C3" s="96" t="s">
        <v>14</v>
      </c>
      <c r="D3" s="96"/>
      <c r="E3" s="96"/>
      <c r="F3" s="96"/>
      <c r="G3" s="96" t="s">
        <v>15</v>
      </c>
      <c r="H3" s="96"/>
      <c r="I3" s="96" t="s">
        <v>16</v>
      </c>
      <c r="J3" s="96"/>
      <c r="K3" s="97" t="s">
        <v>17</v>
      </c>
      <c r="L3" s="99" t="s">
        <v>18</v>
      </c>
      <c r="M3" s="99"/>
    </row>
    <row r="4" spans="1:21" s="16" customFormat="1" ht="25.5" x14ac:dyDescent="0.25">
      <c r="A4" s="94"/>
      <c r="B4" s="95"/>
      <c r="C4" s="21" t="s">
        <v>2</v>
      </c>
      <c r="D4" s="21" t="s">
        <v>6</v>
      </c>
      <c r="E4" s="21" t="s">
        <v>3</v>
      </c>
      <c r="F4" s="21" t="s">
        <v>7</v>
      </c>
      <c r="G4" s="21" t="s">
        <v>19</v>
      </c>
      <c r="H4" s="21" t="s">
        <v>20</v>
      </c>
      <c r="I4" s="21" t="s">
        <v>21</v>
      </c>
      <c r="J4" s="21" t="s">
        <v>22</v>
      </c>
      <c r="K4" s="98"/>
      <c r="L4" s="21" t="s">
        <v>23</v>
      </c>
      <c r="M4" s="22" t="s">
        <v>24</v>
      </c>
      <c r="P4" s="58"/>
      <c r="Q4" s="58"/>
    </row>
    <row r="5" spans="1:21" s="49" customFormat="1" ht="12.95" customHeight="1" x14ac:dyDescent="0.25">
      <c r="A5" s="23">
        <f>'[1]Table 6'!A170</f>
        <v>169</v>
      </c>
      <c r="B5" s="24" t="str">
        <f>'[1]Table 6'!B170</f>
        <v>EGGS</v>
      </c>
      <c r="C5" s="25"/>
      <c r="D5" s="25"/>
      <c r="E5" s="25"/>
      <c r="F5" s="25"/>
      <c r="G5" s="25"/>
      <c r="H5" s="25"/>
      <c r="I5" s="26"/>
      <c r="J5" s="26"/>
      <c r="K5" s="27"/>
      <c r="L5" s="27"/>
      <c r="M5" s="27"/>
      <c r="P5" s="59"/>
      <c r="Q5" s="59"/>
    </row>
    <row r="6" spans="1:21" s="49" customFormat="1" ht="12.95" customHeight="1" x14ac:dyDescent="0.25">
      <c r="A6" s="23">
        <f>'[1]Table 6'!A171</f>
        <v>170</v>
      </c>
      <c r="B6" s="28" t="str">
        <f>'[1]Table 6'!B171</f>
        <v>Any eggs</v>
      </c>
      <c r="C6" s="29">
        <v>2</v>
      </c>
      <c r="D6" s="30">
        <v>3</v>
      </c>
      <c r="E6" s="29">
        <v>2</v>
      </c>
      <c r="F6" s="29">
        <v>0</v>
      </c>
      <c r="G6" s="31">
        <f>C6+D6</f>
        <v>5</v>
      </c>
      <c r="H6" s="31">
        <f>C6+D6+E6</f>
        <v>7</v>
      </c>
      <c r="I6" s="32">
        <f>IF((COUNTA(C6)=0),0,(C6)/(C6+E6))</f>
        <v>0.5</v>
      </c>
      <c r="J6" s="32">
        <f>IF((COUNTA(C6:D6)=0),0,(C6+D6)/(C6+D6+E6))</f>
        <v>0.7142857142857143</v>
      </c>
      <c r="K6" s="33">
        <v>80.7</v>
      </c>
      <c r="L6" s="34">
        <f>IF(H6=0,"",(IF(AND($G6&lt;=$H6,$G6&gt;=0),BINOMDIST($G6,$H6,K6/100,0),"")))</f>
        <v>0.26773280395029497</v>
      </c>
      <c r="M6" s="34" t="str">
        <f>IF(H6=0,"",(IF(AND(L6&lt;=0.05,J6*100&gt;K6),"Alert",IF(AND(L6&lt;=0.05,J6*100&lt;K6),"protective",""))))</f>
        <v/>
      </c>
      <c r="P6" s="60"/>
      <c r="Q6" s="60"/>
    </row>
    <row r="7" spans="1:21" s="49" customFormat="1" ht="14.1" customHeight="1" x14ac:dyDescent="0.25">
      <c r="A7" s="35">
        <f>'[1]Table 6'!A3</f>
        <v>2</v>
      </c>
      <c r="B7" s="24" t="str">
        <f>'[1]Table 6'!B3</f>
        <v>VEGETABLES</v>
      </c>
      <c r="C7" s="24"/>
      <c r="D7" s="24"/>
      <c r="E7" s="24"/>
      <c r="F7" s="24"/>
      <c r="G7" s="24"/>
      <c r="H7" s="24"/>
      <c r="I7" s="36"/>
      <c r="J7" s="36"/>
      <c r="K7" s="24"/>
      <c r="L7" s="24"/>
      <c r="M7" s="37"/>
      <c r="P7" s="59"/>
      <c r="Q7" s="59"/>
    </row>
    <row r="8" spans="1:21" s="49" customFormat="1" x14ac:dyDescent="0.25">
      <c r="A8" s="35">
        <f>'[1]Table 6'!A10</f>
        <v>9</v>
      </c>
      <c r="B8" s="28" t="str">
        <f>'[1]Table 6'!B10</f>
        <v>Any lettuce or leafy greens</v>
      </c>
      <c r="C8" s="38">
        <v>4</v>
      </c>
      <c r="D8" s="38">
        <v>1</v>
      </c>
      <c r="E8" s="38">
        <v>1</v>
      </c>
      <c r="F8" s="38">
        <v>1</v>
      </c>
      <c r="G8" s="31">
        <f t="shared" ref="G8:G24" si="0">C8+D8</f>
        <v>5</v>
      </c>
      <c r="H8" s="31">
        <f t="shared" ref="H8:H24" si="1">C8+D8+E8</f>
        <v>6</v>
      </c>
      <c r="I8" s="32">
        <f t="shared" ref="I8:I11" si="2">IF((COUNTA(C8)=0),0,(C8)/(C8+E8))</f>
        <v>0.8</v>
      </c>
      <c r="J8" s="32">
        <f t="shared" ref="J8:J11" si="3">IF((COUNTA(C8:D8)=0),0,(C8+D8)/(C8+D8+E8))</f>
        <v>0.83333333333333337</v>
      </c>
      <c r="K8" s="33">
        <v>82.4</v>
      </c>
      <c r="L8" s="34">
        <f t="shared" ref="L8:L22" si="4">IF(H8=0,"",(IF(AND($G8&lt;=$H8,$G8&gt;=0),BINOMDIST($G8,$H8,K8/100,0),"")))</f>
        <v>0.40114370067195498</v>
      </c>
      <c r="M8" s="34" t="str">
        <f t="shared" ref="M8:M22" si="5">IF(H8=0,"",(IF(AND(L8&lt;=0.05,J8*100&gt;K8),"Alert",IF(AND(L8&lt;=0.05,J8*100&lt;K8),"protective",""))))</f>
        <v/>
      </c>
      <c r="N8" s="54"/>
      <c r="O8" s="55"/>
      <c r="P8" s="59"/>
      <c r="Q8" s="59"/>
    </row>
    <row r="9" spans="1:21" s="49" customFormat="1" x14ac:dyDescent="0.25">
      <c r="A9" s="35">
        <f>'[1]Table 6'!A14</f>
        <v>13</v>
      </c>
      <c r="B9" s="39" t="str">
        <f>'[1]Table 6'!B14</f>
        <v>Spinach</v>
      </c>
      <c r="C9" s="38">
        <v>4</v>
      </c>
      <c r="D9" s="38">
        <v>0</v>
      </c>
      <c r="E9" s="38">
        <v>1</v>
      </c>
      <c r="F9" s="38">
        <v>2</v>
      </c>
      <c r="G9" s="31">
        <f t="shared" si="0"/>
        <v>4</v>
      </c>
      <c r="H9" s="31">
        <f t="shared" si="1"/>
        <v>5</v>
      </c>
      <c r="I9" s="32">
        <f t="shared" si="2"/>
        <v>0.8</v>
      </c>
      <c r="J9" s="32">
        <f t="shared" si="3"/>
        <v>0.8</v>
      </c>
      <c r="K9" s="33">
        <v>28.4</v>
      </c>
      <c r="L9" s="34">
        <f t="shared" si="4"/>
        <v>2.3289297402879997E-2</v>
      </c>
      <c r="M9" s="34" t="str">
        <f t="shared" si="5"/>
        <v>Alert</v>
      </c>
      <c r="N9" s="54"/>
      <c r="O9" s="55"/>
      <c r="P9" s="59"/>
      <c r="Q9" s="59"/>
    </row>
    <row r="10" spans="1:21" s="49" customFormat="1" x14ac:dyDescent="0.25">
      <c r="A10" s="35">
        <f>'[1]Table 6'!A21</f>
        <v>20</v>
      </c>
      <c r="B10" s="28" t="str">
        <f>'[1]Table 6'!B21</f>
        <v>Cucumbers</v>
      </c>
      <c r="C10" s="40">
        <v>3</v>
      </c>
      <c r="D10" s="41">
        <v>2</v>
      </c>
      <c r="E10" s="40">
        <v>2</v>
      </c>
      <c r="F10" s="40">
        <v>0</v>
      </c>
      <c r="G10" s="31">
        <f t="shared" si="0"/>
        <v>5</v>
      </c>
      <c r="H10" s="31">
        <f t="shared" si="1"/>
        <v>7</v>
      </c>
      <c r="I10" s="32">
        <f t="shared" si="2"/>
        <v>0.6</v>
      </c>
      <c r="J10" s="32">
        <f t="shared" si="3"/>
        <v>0.7142857142857143</v>
      </c>
      <c r="K10" s="33">
        <v>62.9</v>
      </c>
      <c r="L10" s="34">
        <f t="shared" si="4"/>
        <v>0.28459046232926033</v>
      </c>
      <c r="M10" s="34" t="str">
        <f t="shared" si="5"/>
        <v/>
      </c>
      <c r="N10" s="56"/>
      <c r="O10" s="55"/>
      <c r="P10" s="59"/>
      <c r="Q10" s="59"/>
      <c r="R10" s="56"/>
      <c r="S10" s="56"/>
      <c r="T10" s="56"/>
      <c r="U10" s="56"/>
    </row>
    <row r="11" spans="1:21" s="49" customFormat="1" x14ac:dyDescent="0.25">
      <c r="A11" s="35">
        <f>'[1]Table 6'!A22</f>
        <v>21</v>
      </c>
      <c r="B11" s="42" t="str">
        <f>'[1]Table 6'!B22</f>
        <v>Bell peppers</v>
      </c>
      <c r="C11" s="43">
        <v>4</v>
      </c>
      <c r="D11" s="44">
        <v>0</v>
      </c>
      <c r="E11" s="43">
        <v>2</v>
      </c>
      <c r="F11" s="43">
        <v>1</v>
      </c>
      <c r="G11" s="45">
        <f t="shared" si="0"/>
        <v>4</v>
      </c>
      <c r="H11" s="31">
        <f t="shared" si="1"/>
        <v>6</v>
      </c>
      <c r="I11" s="32">
        <f t="shared" si="2"/>
        <v>0.66666666666666663</v>
      </c>
      <c r="J11" s="32">
        <f t="shared" si="3"/>
        <v>0.66666666666666663</v>
      </c>
      <c r="K11" s="33">
        <v>63.6</v>
      </c>
      <c r="L11" s="34">
        <f t="shared" si="4"/>
        <v>0.32517899833595909</v>
      </c>
      <c r="M11" s="34" t="str">
        <f t="shared" si="5"/>
        <v/>
      </c>
      <c r="N11" s="54"/>
      <c r="O11" s="55"/>
      <c r="P11" s="59"/>
      <c r="Q11" s="59"/>
      <c r="R11" s="54"/>
      <c r="S11" s="54"/>
      <c r="T11" s="54"/>
      <c r="U11" s="54"/>
    </row>
    <row r="12" spans="1:21" s="49" customFormat="1" x14ac:dyDescent="0.25">
      <c r="A12" s="35">
        <f>'[1]Table 6'!A64</f>
        <v>63</v>
      </c>
      <c r="B12" s="24" t="str">
        <f>'[1]Table 6'!B64</f>
        <v>FRUITS</v>
      </c>
      <c r="C12" s="25"/>
      <c r="D12" s="25"/>
      <c r="E12" s="25"/>
      <c r="F12" s="25"/>
      <c r="G12" s="25"/>
      <c r="H12" s="25"/>
      <c r="I12" s="46"/>
      <c r="J12" s="46"/>
      <c r="K12" s="27"/>
      <c r="L12" s="27"/>
      <c r="M12" s="27"/>
      <c r="O12" s="55"/>
      <c r="P12" s="59"/>
      <c r="Q12" s="59"/>
    </row>
    <row r="13" spans="1:21" s="49" customFormat="1" x14ac:dyDescent="0.25">
      <c r="A13" s="35">
        <f>'[1]Table 6'!A65</f>
        <v>64</v>
      </c>
      <c r="B13" s="28" t="str">
        <f>'[1]Table 6'!B65</f>
        <v>Apples</v>
      </c>
      <c r="C13" s="29">
        <v>4</v>
      </c>
      <c r="D13" s="30">
        <v>1</v>
      </c>
      <c r="E13" s="29">
        <v>2</v>
      </c>
      <c r="F13" s="29">
        <v>0</v>
      </c>
      <c r="G13" s="31">
        <f t="shared" si="0"/>
        <v>5</v>
      </c>
      <c r="H13" s="31">
        <f t="shared" si="1"/>
        <v>7</v>
      </c>
      <c r="I13" s="32">
        <f t="shared" ref="I13:I17" si="6">IF((COUNTA(C13)=0),0,(C13)/(C13+E13))</f>
        <v>0.66666666666666663</v>
      </c>
      <c r="J13" s="32">
        <f t="shared" ref="J13:J17" si="7">IF((COUNTA(C13:D13)=0),0,(C13+D13)/(C13+D13+E13))</f>
        <v>0.7142857142857143</v>
      </c>
      <c r="K13" s="33">
        <v>72.3</v>
      </c>
      <c r="L13" s="34">
        <f t="shared" si="4"/>
        <v>0.31832468598514868</v>
      </c>
      <c r="M13" s="34" t="str">
        <f t="shared" si="5"/>
        <v/>
      </c>
      <c r="O13" s="55"/>
      <c r="P13" s="59"/>
      <c r="Q13" s="59"/>
    </row>
    <row r="14" spans="1:21" s="49" customFormat="1" x14ac:dyDescent="0.25">
      <c r="A14" s="35">
        <f>'[1]Table 6'!A74</f>
        <v>73</v>
      </c>
      <c r="B14" s="28" t="str">
        <f>'[1]Table 6'!B74</f>
        <v>Bananas</v>
      </c>
      <c r="C14" s="29">
        <v>4</v>
      </c>
      <c r="D14" s="30">
        <v>2</v>
      </c>
      <c r="E14" s="29">
        <v>1</v>
      </c>
      <c r="F14" s="29">
        <v>0</v>
      </c>
      <c r="G14" s="31">
        <f t="shared" si="0"/>
        <v>6</v>
      </c>
      <c r="H14" s="31">
        <f t="shared" si="1"/>
        <v>7</v>
      </c>
      <c r="I14" s="32">
        <f t="shared" si="6"/>
        <v>0.8</v>
      </c>
      <c r="J14" s="32">
        <f t="shared" si="7"/>
        <v>0.8571428571428571</v>
      </c>
      <c r="K14" s="33">
        <v>76.7</v>
      </c>
      <c r="L14" s="34">
        <f t="shared" si="4"/>
        <v>0.33206732580658915</v>
      </c>
      <c r="M14" s="34" t="str">
        <f t="shared" si="5"/>
        <v/>
      </c>
      <c r="O14" s="55"/>
      <c r="P14" s="59"/>
      <c r="Q14" s="59"/>
    </row>
    <row r="15" spans="1:21" s="49" customFormat="1" x14ac:dyDescent="0.25">
      <c r="A15" s="35">
        <f>'[1]Table 6'!A86</f>
        <v>85</v>
      </c>
      <c r="B15" s="28" t="str">
        <f>'[1]Table 6'!B86</f>
        <v>Any berries</v>
      </c>
      <c r="C15" s="29">
        <v>5</v>
      </c>
      <c r="D15" s="30">
        <v>0</v>
      </c>
      <c r="E15" s="29">
        <v>2</v>
      </c>
      <c r="F15" s="29">
        <v>0</v>
      </c>
      <c r="G15" s="31">
        <f t="shared" si="0"/>
        <v>5</v>
      </c>
      <c r="H15" s="31">
        <f t="shared" si="1"/>
        <v>7</v>
      </c>
      <c r="I15" s="32">
        <f t="shared" si="6"/>
        <v>0.7142857142857143</v>
      </c>
      <c r="J15" s="32">
        <f t="shared" si="7"/>
        <v>0.7142857142857143</v>
      </c>
      <c r="K15" s="33">
        <v>65.2</v>
      </c>
      <c r="L15" s="34">
        <f t="shared" si="4"/>
        <v>0.29965102064218613</v>
      </c>
      <c r="M15" s="34" t="str">
        <f t="shared" si="5"/>
        <v/>
      </c>
      <c r="O15" s="55"/>
      <c r="P15" s="59"/>
      <c r="Q15" s="59"/>
    </row>
    <row r="16" spans="1:21" s="49" customFormat="1" x14ac:dyDescent="0.25">
      <c r="A16" s="35">
        <f>'[1]Table 6'!A87</f>
        <v>86</v>
      </c>
      <c r="B16" s="39" t="str">
        <f>'[1]Table 6'!B87</f>
        <v>Strawberries</v>
      </c>
      <c r="C16" s="29">
        <v>2</v>
      </c>
      <c r="D16" s="30">
        <v>2</v>
      </c>
      <c r="E16" s="29">
        <v>2</v>
      </c>
      <c r="F16" s="29">
        <v>1</v>
      </c>
      <c r="G16" s="31">
        <f t="shared" si="0"/>
        <v>4</v>
      </c>
      <c r="H16" s="31">
        <f t="shared" si="1"/>
        <v>6</v>
      </c>
      <c r="I16" s="32">
        <f t="shared" si="6"/>
        <v>0.5</v>
      </c>
      <c r="J16" s="32">
        <f t="shared" si="7"/>
        <v>0.66666666666666663</v>
      </c>
      <c r="K16" s="33">
        <v>49.6</v>
      </c>
      <c r="L16" s="34">
        <f t="shared" si="4"/>
        <v>0.23061047902470147</v>
      </c>
      <c r="M16" s="34" t="str">
        <f t="shared" si="5"/>
        <v/>
      </c>
      <c r="O16" s="55"/>
      <c r="P16" s="59"/>
      <c r="Q16" s="59"/>
    </row>
    <row r="17" spans="1:17" s="49" customFormat="1" x14ac:dyDescent="0.25">
      <c r="A17" s="35">
        <f>'[1]Table 6'!A89</f>
        <v>88</v>
      </c>
      <c r="B17" s="39" t="str">
        <f>'[1]Table 6'!B89</f>
        <v>Blueberries</v>
      </c>
      <c r="C17" s="29">
        <v>3</v>
      </c>
      <c r="D17" s="30">
        <v>2</v>
      </c>
      <c r="E17" s="29">
        <v>2</v>
      </c>
      <c r="F17" s="29">
        <v>0</v>
      </c>
      <c r="G17" s="31">
        <f t="shared" si="0"/>
        <v>5</v>
      </c>
      <c r="H17" s="31">
        <f t="shared" si="1"/>
        <v>7</v>
      </c>
      <c r="I17" s="32">
        <f t="shared" si="6"/>
        <v>0.6</v>
      </c>
      <c r="J17" s="32">
        <f t="shared" si="7"/>
        <v>0.7142857142857143</v>
      </c>
      <c r="K17" s="33">
        <v>31.3</v>
      </c>
      <c r="L17" s="34">
        <f t="shared" si="4"/>
        <v>2.9775184180820393E-2</v>
      </c>
      <c r="M17" s="34" t="str">
        <f t="shared" si="5"/>
        <v>Alert</v>
      </c>
      <c r="O17" s="55"/>
      <c r="P17" s="59"/>
      <c r="Q17" s="59"/>
    </row>
    <row r="18" spans="1:17" s="49" customFormat="1" x14ac:dyDescent="0.25">
      <c r="A18" s="35">
        <f>'[1]Table 6'!A93</f>
        <v>92</v>
      </c>
      <c r="B18" s="24" t="str">
        <f>'[1]Table 6'!B93</f>
        <v>NUTS &amp; SEEDS</v>
      </c>
      <c r="C18" s="25"/>
      <c r="D18" s="25"/>
      <c r="E18" s="25"/>
      <c r="F18" s="25"/>
      <c r="G18" s="25"/>
      <c r="H18" s="25"/>
      <c r="I18" s="46"/>
      <c r="J18" s="46"/>
      <c r="K18" s="27"/>
      <c r="L18" s="27"/>
      <c r="M18" s="27"/>
      <c r="O18" s="55"/>
      <c r="P18" s="59"/>
      <c r="Q18" s="59"/>
    </row>
    <row r="19" spans="1:17" s="49" customFormat="1" x14ac:dyDescent="0.25">
      <c r="A19" s="35">
        <f>'[1]Table 6'!A98</f>
        <v>97</v>
      </c>
      <c r="B19" s="28" t="str">
        <f>'[1]Table 6'!B98</f>
        <v>Almonds</v>
      </c>
      <c r="C19" s="47">
        <v>2</v>
      </c>
      <c r="D19" s="47">
        <v>3</v>
      </c>
      <c r="E19" s="47">
        <v>1</v>
      </c>
      <c r="F19" s="47">
        <v>1</v>
      </c>
      <c r="G19" s="31">
        <f t="shared" si="0"/>
        <v>5</v>
      </c>
      <c r="H19" s="31">
        <f t="shared" si="1"/>
        <v>6</v>
      </c>
      <c r="I19" s="32">
        <f t="shared" ref="I19:I24" si="8">IF((COUNTA(C19)=0),0,(C19)/(C19+E19))</f>
        <v>0.66666666666666663</v>
      </c>
      <c r="J19" s="32">
        <f t="shared" ref="J19:J24" si="9">IF((COUNTA(C19:D19)=0),0,(C19+D19)/(C19+D19+E19))</f>
        <v>0.83333333333333337</v>
      </c>
      <c r="K19" s="33">
        <v>41</v>
      </c>
      <c r="L19" s="34">
        <f t="shared" si="4"/>
        <v>4.1013095153999979E-2</v>
      </c>
      <c r="M19" s="34" t="str">
        <f t="shared" si="5"/>
        <v>Alert</v>
      </c>
      <c r="P19" s="59"/>
      <c r="Q19" s="59"/>
    </row>
    <row r="20" spans="1:17" s="49" customFormat="1" x14ac:dyDescent="0.25">
      <c r="A20" s="35">
        <f>'[1]Table 6'!A99</f>
        <v>98</v>
      </c>
      <c r="B20" s="28" t="str">
        <f>'[1]Table 6'!B99</f>
        <v>Walnuts</v>
      </c>
      <c r="C20" s="47">
        <v>3</v>
      </c>
      <c r="D20" s="47">
        <v>1</v>
      </c>
      <c r="E20" s="47">
        <v>2</v>
      </c>
      <c r="F20" s="47">
        <v>1</v>
      </c>
      <c r="G20" s="31">
        <f t="shared" si="0"/>
        <v>4</v>
      </c>
      <c r="H20" s="31">
        <f t="shared" si="1"/>
        <v>6</v>
      </c>
      <c r="I20" s="32">
        <f t="shared" si="8"/>
        <v>0.6</v>
      </c>
      <c r="J20" s="32">
        <f t="shared" si="9"/>
        <v>0.66666666666666663</v>
      </c>
      <c r="K20" s="33">
        <v>18.5</v>
      </c>
      <c r="L20" s="34">
        <f t="shared" si="4"/>
        <v>1.1670605533359371E-2</v>
      </c>
      <c r="M20" s="34" t="str">
        <f t="shared" si="5"/>
        <v>Alert</v>
      </c>
      <c r="P20" s="59"/>
      <c r="Q20" s="59"/>
    </row>
    <row r="21" spans="1:17" s="49" customFormat="1" x14ac:dyDescent="0.25">
      <c r="A21" s="35">
        <f>'[1]Table 6'!A101</f>
        <v>100</v>
      </c>
      <c r="B21" s="28" t="str">
        <f>'[1]Table 6'!B101</f>
        <v>Cashews</v>
      </c>
      <c r="C21" s="47">
        <v>2</v>
      </c>
      <c r="D21" s="47">
        <v>0</v>
      </c>
      <c r="E21" s="47">
        <v>1</v>
      </c>
      <c r="F21" s="47">
        <v>4</v>
      </c>
      <c r="G21" s="31">
        <f t="shared" si="0"/>
        <v>2</v>
      </c>
      <c r="H21" s="31">
        <f t="shared" si="1"/>
        <v>3</v>
      </c>
      <c r="I21" s="32">
        <f t="shared" si="8"/>
        <v>0.66666666666666663</v>
      </c>
      <c r="J21" s="32">
        <f t="shared" si="9"/>
        <v>0.66666666666666663</v>
      </c>
      <c r="K21" s="33">
        <v>26.8</v>
      </c>
      <c r="L21" s="34">
        <f t="shared" si="4"/>
        <v>0.15772550400000007</v>
      </c>
      <c r="M21" s="34" t="str">
        <f t="shared" si="5"/>
        <v/>
      </c>
      <c r="P21" s="59"/>
      <c r="Q21" s="59"/>
    </row>
    <row r="22" spans="1:17" s="49" customFormat="1" x14ac:dyDescent="0.25">
      <c r="A22" s="35">
        <f>'[1]Table 6'!A104</f>
        <v>103</v>
      </c>
      <c r="B22" s="28" t="str">
        <f>'[1]Table 6'!B104</f>
        <v>Sesame seeds</v>
      </c>
      <c r="C22" s="47">
        <v>2</v>
      </c>
      <c r="D22" s="47">
        <v>2</v>
      </c>
      <c r="E22" s="47">
        <v>2</v>
      </c>
      <c r="F22" s="47">
        <v>1</v>
      </c>
      <c r="G22" s="31">
        <f t="shared" si="0"/>
        <v>4</v>
      </c>
      <c r="H22" s="31">
        <f t="shared" si="1"/>
        <v>6</v>
      </c>
      <c r="I22" s="32">
        <f t="shared" si="8"/>
        <v>0.5</v>
      </c>
      <c r="J22" s="32">
        <f t="shared" si="9"/>
        <v>0.66666666666666663</v>
      </c>
      <c r="K22" s="33">
        <v>17.100000000000001</v>
      </c>
      <c r="L22" s="34">
        <f t="shared" si="4"/>
        <v>8.8142377701378154E-3</v>
      </c>
      <c r="M22" s="34" t="str">
        <f t="shared" si="5"/>
        <v>Alert</v>
      </c>
      <c r="Q22" s="59"/>
    </row>
    <row r="23" spans="1:17" s="49" customFormat="1" x14ac:dyDescent="0.25">
      <c r="A23" s="35"/>
      <c r="B23" s="28" t="s">
        <v>25</v>
      </c>
      <c r="C23" s="47">
        <v>3</v>
      </c>
      <c r="D23" s="47">
        <v>2</v>
      </c>
      <c r="E23" s="47">
        <v>2</v>
      </c>
      <c r="F23" s="47">
        <v>0</v>
      </c>
      <c r="G23" s="31">
        <f t="shared" si="0"/>
        <v>5</v>
      </c>
      <c r="H23" s="31">
        <f t="shared" si="1"/>
        <v>7</v>
      </c>
      <c r="I23" s="32">
        <f t="shared" si="8"/>
        <v>0.6</v>
      </c>
      <c r="J23" s="32">
        <f t="shared" si="9"/>
        <v>0.7142857142857143</v>
      </c>
      <c r="K23" s="33" t="s">
        <v>5</v>
      </c>
      <c r="L23" s="33" t="s">
        <v>5</v>
      </c>
      <c r="M23" s="34"/>
      <c r="Q23" s="59"/>
    </row>
    <row r="24" spans="1:17" s="49" customFormat="1" x14ac:dyDescent="0.25">
      <c r="A24" s="35"/>
      <c r="B24" s="28" t="s">
        <v>26</v>
      </c>
      <c r="C24" s="47">
        <v>2</v>
      </c>
      <c r="D24" s="47">
        <v>2</v>
      </c>
      <c r="E24" s="47">
        <v>2</v>
      </c>
      <c r="F24" s="47">
        <v>1</v>
      </c>
      <c r="G24" s="31">
        <f t="shared" si="0"/>
        <v>4</v>
      </c>
      <c r="H24" s="31">
        <f t="shared" si="1"/>
        <v>6</v>
      </c>
      <c r="I24" s="32">
        <f t="shared" si="8"/>
        <v>0.5</v>
      </c>
      <c r="J24" s="32">
        <f t="shared" si="9"/>
        <v>0.66666666666666663</v>
      </c>
      <c r="K24" s="33" t="s">
        <v>5</v>
      </c>
      <c r="L24" s="33" t="s">
        <v>5</v>
      </c>
      <c r="M24" s="34"/>
    </row>
    <row r="25" spans="1:17" s="49" customFormat="1" x14ac:dyDescent="0.25">
      <c r="A25" s="35">
        <f>'[1]Table 6'!A266</f>
        <v>265</v>
      </c>
      <c r="B25" s="48" t="s">
        <v>27</v>
      </c>
      <c r="M25" s="50"/>
    </row>
    <row r="26" spans="1:17" s="49" customFormat="1" x14ac:dyDescent="0.25">
      <c r="A26" s="35"/>
      <c r="B26" s="51" t="s">
        <v>28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</row>
  </sheetData>
  <protectedRanges>
    <protectedRange sqref="M1" name="Range2_2"/>
    <protectedRange sqref="C5:F24" name="Range1_2"/>
  </protectedRanges>
  <mergeCells count="8">
    <mergeCell ref="K1:L1"/>
    <mergeCell ref="A3:A4"/>
    <mergeCell ref="B3:B4"/>
    <mergeCell ref="C3:F3"/>
    <mergeCell ref="G3:H3"/>
    <mergeCell ref="I3:J3"/>
    <mergeCell ref="K3:K4"/>
    <mergeCell ref="L3:M3"/>
  </mergeCells>
  <conditionalFormatting sqref="M1">
    <cfRule type="containsErrors" dxfId="24" priority="16" stopIfTrue="1">
      <formula>ISERROR(M1)</formula>
    </cfRule>
  </conditionalFormatting>
  <conditionalFormatting sqref="M4">
    <cfRule type="containsErrors" dxfId="23" priority="15" stopIfTrue="1">
      <formula>ISERROR(M4)</formula>
    </cfRule>
  </conditionalFormatting>
  <conditionalFormatting sqref="L6 L13:M17 L19:M22 L8:M11">
    <cfRule type="cellIs" dxfId="22" priority="11" operator="equal">
      <formula>"Alert"</formula>
    </cfRule>
    <cfRule type="containsBlanks" priority="12" stopIfTrue="1">
      <formula>LEN(TRIM(L6))=0</formula>
    </cfRule>
    <cfRule type="containsText" dxfId="21" priority="13" stopIfTrue="1" operator="containsText" text="no data">
      <formula>NOT(ISERROR(SEARCH("no data",L6)))</formula>
    </cfRule>
    <cfRule type="cellIs" dxfId="20" priority="14" operator="lessThan">
      <formula>0.05</formula>
    </cfRule>
  </conditionalFormatting>
  <conditionalFormatting sqref="M6">
    <cfRule type="cellIs" dxfId="19" priority="7" operator="equal">
      <formula>"Alert"</formula>
    </cfRule>
    <cfRule type="containsBlanks" priority="8" stopIfTrue="1">
      <formula>LEN(TRIM(M6))=0</formula>
    </cfRule>
    <cfRule type="containsText" dxfId="18" priority="9" stopIfTrue="1" operator="containsText" text="no data">
      <formula>NOT(ISERROR(SEARCH("no data",M6)))</formula>
    </cfRule>
    <cfRule type="cellIs" dxfId="17" priority="10" operator="lessThan">
      <formula>0.05</formula>
    </cfRule>
  </conditionalFormatting>
  <conditionalFormatting sqref="M1:M4 M13:M17 M19:M22 M6:M11 M25:M1048576">
    <cfRule type="cellIs" dxfId="16" priority="6" operator="equal">
      <formula>"protective"</formula>
    </cfRule>
  </conditionalFormatting>
  <conditionalFormatting sqref="M23:M24">
    <cfRule type="cellIs" dxfId="15" priority="2" operator="equal">
      <formula>"Alert"</formula>
    </cfRule>
    <cfRule type="containsBlanks" priority="3" stopIfTrue="1">
      <formula>LEN(TRIM(M23))=0</formula>
    </cfRule>
    <cfRule type="containsText" dxfId="14" priority="4" stopIfTrue="1" operator="containsText" text="no data">
      <formula>NOT(ISERROR(SEARCH("no data",M23)))</formula>
    </cfRule>
    <cfRule type="cellIs" dxfId="13" priority="5" operator="lessThan">
      <formula>0.05</formula>
    </cfRule>
  </conditionalFormatting>
  <conditionalFormatting sqref="M23:M24">
    <cfRule type="cellIs" dxfId="12" priority="1" operator="equal">
      <formula>"protective"</formula>
    </cfRule>
  </conditionalFormatting>
  <dataValidations count="1">
    <dataValidation type="list" allowBlank="1" showInputMessage="1" prompt="Select your P/T" sqref="M1">
      <formula1>List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B10" sqref="B10"/>
    </sheetView>
  </sheetViews>
  <sheetFormatPr defaultRowHeight="15" x14ac:dyDescent="0.25"/>
  <cols>
    <col min="15" max="15" width="15" customWidth="1"/>
  </cols>
  <sheetData>
    <row r="1" spans="1:16" ht="23.25" x14ac:dyDescent="0.25">
      <c r="A1" s="12"/>
      <c r="B1" s="68" t="s">
        <v>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69"/>
      <c r="N1" s="101" t="s">
        <v>9</v>
      </c>
      <c r="O1" s="101"/>
      <c r="P1" s="70" t="s">
        <v>10</v>
      </c>
    </row>
    <row r="2" spans="1:16" ht="23.25" x14ac:dyDescent="0.25">
      <c r="A2" s="12"/>
      <c r="B2" s="16"/>
      <c r="C2" s="16"/>
      <c r="D2" s="17"/>
      <c r="E2" s="17"/>
      <c r="F2" s="17"/>
      <c r="G2" s="17"/>
      <c r="H2" s="17"/>
      <c r="I2" s="17"/>
      <c r="J2" s="17"/>
      <c r="K2" s="17"/>
      <c r="L2" s="17"/>
      <c r="M2" s="71"/>
      <c r="N2" s="16"/>
      <c r="O2" s="72" t="s">
        <v>11</v>
      </c>
      <c r="P2" s="73">
        <f>VLOOKUP(P1,[3]PTs!A1:C14,3,FALSE)</f>
        <v>10942</v>
      </c>
    </row>
    <row r="3" spans="1:16" x14ac:dyDescent="0.25">
      <c r="A3" s="100" t="s">
        <v>12</v>
      </c>
      <c r="B3" s="95" t="s">
        <v>13</v>
      </c>
      <c r="C3" s="96" t="s">
        <v>14</v>
      </c>
      <c r="D3" s="96"/>
      <c r="E3" s="96"/>
      <c r="F3" s="96"/>
      <c r="G3" s="96" t="s">
        <v>15</v>
      </c>
      <c r="H3" s="96"/>
      <c r="I3" s="96" t="s">
        <v>16</v>
      </c>
      <c r="J3" s="96"/>
      <c r="K3" s="97" t="s">
        <v>17</v>
      </c>
      <c r="L3" s="99" t="s">
        <v>18</v>
      </c>
      <c r="M3" s="99"/>
      <c r="N3" s="74" t="s">
        <v>31</v>
      </c>
      <c r="O3" s="99" t="s">
        <v>18</v>
      </c>
      <c r="P3" s="99"/>
    </row>
    <row r="4" spans="1:16" ht="38.25" x14ac:dyDescent="0.25">
      <c r="A4" s="100"/>
      <c r="B4" s="95"/>
      <c r="C4" s="21" t="s">
        <v>2</v>
      </c>
      <c r="D4" s="21" t="s">
        <v>6</v>
      </c>
      <c r="E4" s="21" t="s">
        <v>3</v>
      </c>
      <c r="F4" s="21" t="s">
        <v>7</v>
      </c>
      <c r="G4" s="21" t="s">
        <v>19</v>
      </c>
      <c r="H4" s="21" t="s">
        <v>20</v>
      </c>
      <c r="I4" s="21" t="s">
        <v>21</v>
      </c>
      <c r="J4" s="21" t="s">
        <v>22</v>
      </c>
      <c r="K4" s="98"/>
      <c r="L4" s="21" t="s">
        <v>23</v>
      </c>
      <c r="M4" s="22" t="s">
        <v>24</v>
      </c>
      <c r="N4" s="62" t="str">
        <f>CONCATENATE(P1,"          (n=",P2,")")</f>
        <v>Canada          (n=10942)</v>
      </c>
      <c r="O4" s="21" t="s">
        <v>23</v>
      </c>
      <c r="P4" s="22" t="s">
        <v>24</v>
      </c>
    </row>
    <row r="5" spans="1:16" x14ac:dyDescent="0.25">
      <c r="A5" s="35">
        <f>'[3]Table 6'!A3</f>
        <v>2</v>
      </c>
      <c r="B5" s="24" t="str">
        <f>'[3]Table 6'!B3</f>
        <v>VEGETABLES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37"/>
      <c r="N5" s="24"/>
      <c r="O5" s="75"/>
      <c r="P5" s="76"/>
    </row>
    <row r="6" spans="1:16" ht="22.5" x14ac:dyDescent="0.25">
      <c r="A6" s="35">
        <f>'[3]Table 6'!A4</f>
        <v>3</v>
      </c>
      <c r="B6" s="28" t="str">
        <f>'[3]Table 6'!B4</f>
        <v>Any tomatoes</v>
      </c>
      <c r="C6" s="77">
        <v>3</v>
      </c>
      <c r="D6" s="78">
        <v>1</v>
      </c>
      <c r="E6" s="77">
        <v>3</v>
      </c>
      <c r="F6" s="77">
        <v>0</v>
      </c>
      <c r="G6" s="31">
        <f>C6+D6</f>
        <v>4</v>
      </c>
      <c r="H6" s="31">
        <f>C6+D6+E6</f>
        <v>7</v>
      </c>
      <c r="I6" s="79">
        <f>IF((COUNTA(C6)=0),0,(C6)/(C6+E6))</f>
        <v>0.5</v>
      </c>
      <c r="J6" s="79">
        <f>IF((COUNTA(C6:D6)=0),0,(C6+D6)/(C6+D6+E6))</f>
        <v>0.5714285714285714</v>
      </c>
      <c r="K6" s="33">
        <f>'[3]Table 6'!P4</f>
        <v>72.900000000000006</v>
      </c>
      <c r="L6" s="34">
        <f t="shared" ref="L6:L17" si="0">IF(H6=0,"",(IF(AND($G6&lt;=$H6,$G6&gt;=0),BINOMDIST($G6,$H6,K6/100,0),"")))</f>
        <v>0.19673699347883</v>
      </c>
      <c r="M6" s="34" t="str">
        <f>IF(H6=0,"",(IF(AND(L6&lt;=0.05,J6*100&gt;K6),"Alert",IF(AND(L6&lt;=0.05,J6*100&lt;K6),"protective",""))))</f>
        <v/>
      </c>
      <c r="N6" s="80">
        <f>HLOOKUP($P$1,'[3]Table 6'!$B$2:$P$266,A6,FALSE)</f>
        <v>72.900000000000006</v>
      </c>
      <c r="O6" s="34">
        <f t="shared" ref="O6:O17" si="1">IF(H6=0,"",(IF(AND($G6&lt;=$H6,$G6&gt;=0),BINOMDIST($G6,$H6,N6/100,0),"")))</f>
        <v>0.19673699347883</v>
      </c>
      <c r="P6" s="34" t="str">
        <f>IF(H6=0,"",(IF(AND(O6&lt;=0.05,J6*100&gt;N6),"Alert",IF(AND(O6&lt;=0.05,J6*100&lt;N6),"protective",""))))</f>
        <v/>
      </c>
    </row>
    <row r="7" spans="1:16" ht="33.75" x14ac:dyDescent="0.25">
      <c r="A7" s="35">
        <f>'[3]Table 6'!A10</f>
        <v>9</v>
      </c>
      <c r="B7" s="28" t="str">
        <f>'[3]Table 6'!B10</f>
        <v>Any lettuce or leafy greens</v>
      </c>
      <c r="C7" s="77">
        <v>4</v>
      </c>
      <c r="D7" s="78">
        <v>1</v>
      </c>
      <c r="E7" s="77">
        <v>1</v>
      </c>
      <c r="F7" s="77">
        <v>1</v>
      </c>
      <c r="G7" s="31">
        <f t="shared" ref="G7:G19" si="2">C7+D7</f>
        <v>5</v>
      </c>
      <c r="H7" s="31">
        <f t="shared" ref="H7:H19" si="3">C7+D7+E7</f>
        <v>6</v>
      </c>
      <c r="I7" s="79">
        <f t="shared" ref="I7:I17" si="4">IF((COUNTA(C7)=0),0,(C7)/(C7+E7))</f>
        <v>0.8</v>
      </c>
      <c r="J7" s="79">
        <f t="shared" ref="J7:J17" si="5">IF((COUNTA(C7:D7)=0),0,(C7+D7)/(C7+D7+E7))</f>
        <v>0.83333333333333337</v>
      </c>
      <c r="K7" s="33">
        <f>'[3]Table 6'!P10</f>
        <v>82.4</v>
      </c>
      <c r="L7" s="34">
        <f t="shared" si="0"/>
        <v>0.40114370067195498</v>
      </c>
      <c r="M7" s="34" t="str">
        <f t="shared" ref="M7:M19" si="6">IF(H7=0,"",(IF(AND(L7&lt;=0.05,J7*100&gt;K7),"Alert",IF(AND(L7&lt;=0.05,J7*100&lt;K7),"protective",""))))</f>
        <v/>
      </c>
      <c r="N7" s="80">
        <f>HLOOKUP($P$1,'[3]Table 6'!$B$2:$P$266,A7,FALSE)</f>
        <v>82.4</v>
      </c>
      <c r="O7" s="34">
        <f t="shared" si="1"/>
        <v>0.40114370067195498</v>
      </c>
      <c r="P7" s="34" t="str">
        <f t="shared" ref="P7:P19" si="7">IF(H7=0,"",(IF(AND(O7&lt;=0.05,J7*100&gt;N7),"Alert",IF(AND(O7&lt;=0.05,J7*100&lt;N7),"protective",""))))</f>
        <v/>
      </c>
    </row>
    <row r="8" spans="1:16" x14ac:dyDescent="0.25">
      <c r="A8" s="35">
        <f>'[3]Table 6'!A12</f>
        <v>11</v>
      </c>
      <c r="B8" s="39" t="str">
        <f>'[3]Table 6'!B12</f>
        <v>Iceberg</v>
      </c>
      <c r="C8" s="77">
        <v>0</v>
      </c>
      <c r="D8" s="78">
        <v>2</v>
      </c>
      <c r="E8" s="78">
        <v>3</v>
      </c>
      <c r="F8" s="78">
        <v>2</v>
      </c>
      <c r="G8" s="31">
        <f t="shared" si="2"/>
        <v>2</v>
      </c>
      <c r="H8" s="31">
        <f t="shared" si="3"/>
        <v>5</v>
      </c>
      <c r="I8" s="79">
        <f t="shared" si="4"/>
        <v>0</v>
      </c>
      <c r="J8" s="79">
        <f t="shared" si="5"/>
        <v>0.4</v>
      </c>
      <c r="K8" s="33">
        <f>'[3]Table 6'!P12</f>
        <v>41.1</v>
      </c>
      <c r="L8" s="34">
        <f t="shared" si="0"/>
        <v>0.34516720679948992</v>
      </c>
      <c r="M8" s="34" t="str">
        <f t="shared" si="6"/>
        <v/>
      </c>
      <c r="N8" s="80">
        <f>HLOOKUP($P$1,'[3]Table 6'!$B$2:$P$266,A8,FALSE)</f>
        <v>41.1</v>
      </c>
      <c r="O8" s="34">
        <f t="shared" si="1"/>
        <v>0.34516720679948992</v>
      </c>
      <c r="P8" s="34" t="str">
        <f t="shared" si="7"/>
        <v/>
      </c>
    </row>
    <row r="9" spans="1:16" x14ac:dyDescent="0.25">
      <c r="A9" s="35">
        <f>'[3]Table 6'!A13</f>
        <v>12</v>
      </c>
      <c r="B9" s="39" t="str">
        <f>'[3]Table 6'!B13</f>
        <v>Romaine</v>
      </c>
      <c r="C9" s="77">
        <v>2</v>
      </c>
      <c r="D9" s="78">
        <v>1</v>
      </c>
      <c r="E9" s="78">
        <v>3</v>
      </c>
      <c r="F9" s="78">
        <v>1</v>
      </c>
      <c r="G9" s="31">
        <f t="shared" si="2"/>
        <v>3</v>
      </c>
      <c r="H9" s="31">
        <f t="shared" si="3"/>
        <v>6</v>
      </c>
      <c r="I9" s="79">
        <f t="shared" si="4"/>
        <v>0.4</v>
      </c>
      <c r="J9" s="79">
        <f t="shared" si="5"/>
        <v>0.5</v>
      </c>
      <c r="K9" s="33">
        <f>'[3]Table 6'!P13</f>
        <v>48.8</v>
      </c>
      <c r="L9" s="34">
        <f t="shared" si="0"/>
        <v>0.31196031098028026</v>
      </c>
      <c r="M9" s="34" t="str">
        <f t="shared" si="6"/>
        <v/>
      </c>
      <c r="N9" s="80">
        <f>HLOOKUP($P$1,'[3]Table 6'!$B$2:$P$266,A9,FALSE)</f>
        <v>48.8</v>
      </c>
      <c r="O9" s="34">
        <f t="shared" si="1"/>
        <v>0.31196031098028026</v>
      </c>
      <c r="P9" s="34" t="str">
        <f t="shared" si="7"/>
        <v/>
      </c>
    </row>
    <row r="10" spans="1:16" x14ac:dyDescent="0.25">
      <c r="A10" s="35">
        <f>'[3]Table 6'!A14</f>
        <v>13</v>
      </c>
      <c r="B10" s="39" t="str">
        <f>'[3]Table 6'!B14</f>
        <v>Spinach</v>
      </c>
      <c r="C10" s="77">
        <v>4</v>
      </c>
      <c r="D10" s="78">
        <v>0</v>
      </c>
      <c r="E10" s="77">
        <v>1</v>
      </c>
      <c r="F10" s="77">
        <v>2</v>
      </c>
      <c r="G10" s="31">
        <f t="shared" si="2"/>
        <v>4</v>
      </c>
      <c r="H10" s="31">
        <f t="shared" si="3"/>
        <v>5</v>
      </c>
      <c r="I10" s="79">
        <f t="shared" si="4"/>
        <v>0.8</v>
      </c>
      <c r="J10" s="79">
        <f t="shared" si="5"/>
        <v>0.8</v>
      </c>
      <c r="K10" s="33">
        <f>'[3]Table 6'!P14</f>
        <v>28.4</v>
      </c>
      <c r="L10" s="34">
        <f t="shared" si="0"/>
        <v>2.3289297402879997E-2</v>
      </c>
      <c r="M10" s="34" t="str">
        <f t="shared" si="6"/>
        <v>Alert</v>
      </c>
      <c r="N10" s="80">
        <f>HLOOKUP($P$1,'[3]Table 6'!$B$2:$P$266,A10,FALSE)</f>
        <v>28.4</v>
      </c>
      <c r="O10" s="34">
        <f t="shared" si="1"/>
        <v>2.3289297402879997E-2</v>
      </c>
      <c r="P10" s="34" t="str">
        <f t="shared" si="7"/>
        <v>Alert</v>
      </c>
    </row>
    <row r="11" spans="1:16" x14ac:dyDescent="0.25">
      <c r="A11" s="35">
        <f>'[3]Table 6'!A18</f>
        <v>17</v>
      </c>
      <c r="B11" s="28" t="str">
        <f>'[3]Table 6'!B18</f>
        <v>Sprouts</v>
      </c>
      <c r="C11" s="77">
        <v>2</v>
      </c>
      <c r="D11" s="78">
        <v>1</v>
      </c>
      <c r="E11" s="77">
        <v>4</v>
      </c>
      <c r="F11" s="77">
        <v>0</v>
      </c>
      <c r="G11" s="31">
        <f t="shared" si="2"/>
        <v>3</v>
      </c>
      <c r="H11" s="31">
        <f t="shared" si="3"/>
        <v>7</v>
      </c>
      <c r="I11" s="79">
        <f t="shared" si="4"/>
        <v>0.33333333333333331</v>
      </c>
      <c r="J11" s="79">
        <f t="shared" si="5"/>
        <v>0.42857142857142855</v>
      </c>
      <c r="K11" s="33">
        <f>'[3]Table 6'!P18</f>
        <v>12.9</v>
      </c>
      <c r="L11" s="34">
        <f t="shared" si="0"/>
        <v>4.3242400549096227E-2</v>
      </c>
      <c r="M11" s="34" t="str">
        <f t="shared" si="6"/>
        <v>Alert</v>
      </c>
      <c r="N11" s="80">
        <f>HLOOKUP($P$1,'[3]Table 6'!$B$2:$P$266,A11,FALSE)</f>
        <v>12.9</v>
      </c>
      <c r="O11" s="34">
        <f t="shared" si="1"/>
        <v>4.3242400549096227E-2</v>
      </c>
      <c r="P11" s="34" t="str">
        <f t="shared" si="7"/>
        <v>Alert</v>
      </c>
    </row>
    <row r="12" spans="1:16" x14ac:dyDescent="0.25">
      <c r="A12" s="35">
        <f>'[3]Table 6'!A21</f>
        <v>20</v>
      </c>
      <c r="B12" s="28" t="str">
        <f>'[3]Table 6'!B21</f>
        <v>Cucumbers</v>
      </c>
      <c r="C12" s="77">
        <v>3</v>
      </c>
      <c r="D12" s="78">
        <v>2</v>
      </c>
      <c r="E12" s="77">
        <v>2</v>
      </c>
      <c r="F12" s="77">
        <v>0</v>
      </c>
      <c r="G12" s="31">
        <f t="shared" si="2"/>
        <v>5</v>
      </c>
      <c r="H12" s="31">
        <f t="shared" si="3"/>
        <v>7</v>
      </c>
      <c r="I12" s="79">
        <f t="shared" si="4"/>
        <v>0.6</v>
      </c>
      <c r="J12" s="79">
        <f t="shared" si="5"/>
        <v>0.7142857142857143</v>
      </c>
      <c r="K12" s="33">
        <f>'[3]Table 6'!P21</f>
        <v>62.9</v>
      </c>
      <c r="L12" s="34">
        <f t="shared" si="0"/>
        <v>0.28459046232926033</v>
      </c>
      <c r="M12" s="34" t="str">
        <f t="shared" si="6"/>
        <v/>
      </c>
      <c r="N12" s="80">
        <f>HLOOKUP($P$1,'[3]Table 6'!$B$2:$P$266,A12,FALSE)</f>
        <v>62.9</v>
      </c>
      <c r="O12" s="34">
        <f t="shared" si="1"/>
        <v>0.28459046232926033</v>
      </c>
      <c r="P12" s="34" t="str">
        <f t="shared" si="7"/>
        <v/>
      </c>
    </row>
    <row r="13" spans="1:16" ht="22.5" x14ac:dyDescent="0.25">
      <c r="A13" s="35">
        <f>'[3]Table 6'!A22</f>
        <v>21</v>
      </c>
      <c r="B13" s="28" t="str">
        <f>'[3]Table 6'!B22</f>
        <v>Bell peppers</v>
      </c>
      <c r="C13" s="77">
        <v>4</v>
      </c>
      <c r="D13" s="78">
        <v>0</v>
      </c>
      <c r="E13" s="77">
        <v>2</v>
      </c>
      <c r="F13" s="77">
        <v>1</v>
      </c>
      <c r="G13" s="31">
        <f t="shared" si="2"/>
        <v>4</v>
      </c>
      <c r="H13" s="31">
        <f t="shared" si="3"/>
        <v>6</v>
      </c>
      <c r="I13" s="79">
        <f t="shared" si="4"/>
        <v>0.66666666666666663</v>
      </c>
      <c r="J13" s="79">
        <f t="shared" si="5"/>
        <v>0.66666666666666663</v>
      </c>
      <c r="K13" s="33">
        <f>'[3]Table 6'!P22</f>
        <v>63.6</v>
      </c>
      <c r="L13" s="34">
        <f t="shared" si="0"/>
        <v>0.32517899833595909</v>
      </c>
      <c r="M13" s="34" t="str">
        <f t="shared" si="6"/>
        <v/>
      </c>
      <c r="N13" s="80">
        <f>HLOOKUP($P$1,'[3]Table 6'!$B$2:$P$266,A13,FALSE)</f>
        <v>63.6</v>
      </c>
      <c r="O13" s="34">
        <f t="shared" si="1"/>
        <v>0.32517899833595909</v>
      </c>
      <c r="P13" s="34" t="str">
        <f t="shared" si="7"/>
        <v/>
      </c>
    </row>
    <row r="14" spans="1:16" x14ac:dyDescent="0.25">
      <c r="A14" s="35">
        <f>'[3]Table 6'!A30</f>
        <v>29</v>
      </c>
      <c r="B14" s="28" t="str">
        <f>'[3]Table 6'!B30</f>
        <v>Broccoli</v>
      </c>
      <c r="C14" s="77">
        <v>3</v>
      </c>
      <c r="D14" s="78">
        <v>0</v>
      </c>
      <c r="E14" s="77">
        <v>3</v>
      </c>
      <c r="F14" s="77">
        <v>1</v>
      </c>
      <c r="G14" s="31">
        <f t="shared" si="2"/>
        <v>3</v>
      </c>
      <c r="H14" s="31">
        <f t="shared" si="3"/>
        <v>6</v>
      </c>
      <c r="I14" s="79">
        <f t="shared" si="4"/>
        <v>0.5</v>
      </c>
      <c r="J14" s="79">
        <f t="shared" si="5"/>
        <v>0.5</v>
      </c>
      <c r="K14" s="33">
        <f>'[3]Table 6'!P30</f>
        <v>55.5</v>
      </c>
      <c r="L14" s="34">
        <f t="shared" si="0"/>
        <v>0.30129295576218745</v>
      </c>
      <c r="M14" s="34" t="str">
        <f t="shared" si="6"/>
        <v/>
      </c>
      <c r="N14" s="80">
        <f>HLOOKUP($P$1,'[3]Table 6'!$B$2:$P$266,A14,FALSE)</f>
        <v>55.5</v>
      </c>
      <c r="O14" s="34">
        <f t="shared" si="1"/>
        <v>0.30129295576218745</v>
      </c>
      <c r="P14" s="34" t="str">
        <f t="shared" si="7"/>
        <v/>
      </c>
    </row>
    <row r="15" spans="1:16" x14ac:dyDescent="0.25">
      <c r="A15" s="35">
        <f>'[3]Table 6'!A31</f>
        <v>30</v>
      </c>
      <c r="B15" s="28" t="str">
        <f>'[3]Table 6'!B31</f>
        <v>Cauliflower</v>
      </c>
      <c r="C15" s="77">
        <v>4</v>
      </c>
      <c r="D15" s="78">
        <v>0</v>
      </c>
      <c r="E15" s="77">
        <v>3</v>
      </c>
      <c r="F15" s="77">
        <v>0</v>
      </c>
      <c r="G15" s="31">
        <f t="shared" si="2"/>
        <v>4</v>
      </c>
      <c r="H15" s="31">
        <f t="shared" si="3"/>
        <v>7</v>
      </c>
      <c r="I15" s="79">
        <f t="shared" si="4"/>
        <v>0.5714285714285714</v>
      </c>
      <c r="J15" s="79">
        <f t="shared" si="5"/>
        <v>0.5714285714285714</v>
      </c>
      <c r="K15" s="33">
        <f>'[3]Table 6'!P31</f>
        <v>33</v>
      </c>
      <c r="L15" s="34">
        <f t="shared" si="0"/>
        <v>0.12483840520305002</v>
      </c>
      <c r="M15" s="34" t="str">
        <f t="shared" si="6"/>
        <v/>
      </c>
      <c r="N15" s="80">
        <f>HLOOKUP($P$1,'[3]Table 6'!$B$2:$P$266,A15,FALSE)</f>
        <v>33</v>
      </c>
      <c r="O15" s="34">
        <f t="shared" si="1"/>
        <v>0.12483840520305002</v>
      </c>
      <c r="P15" s="34" t="str">
        <f t="shared" si="7"/>
        <v/>
      </c>
    </row>
    <row r="16" spans="1:16" x14ac:dyDescent="0.25">
      <c r="A16" s="35">
        <f>'[3]Table 6'!A34</f>
        <v>33</v>
      </c>
      <c r="B16" s="28" t="str">
        <f>'[3]Table 6'!B34</f>
        <v>Mushrooms</v>
      </c>
      <c r="C16" s="77">
        <v>4</v>
      </c>
      <c r="D16" s="78">
        <v>0</v>
      </c>
      <c r="E16" s="77">
        <v>3</v>
      </c>
      <c r="F16" s="77">
        <v>0</v>
      </c>
      <c r="G16" s="31">
        <f t="shared" si="2"/>
        <v>4</v>
      </c>
      <c r="H16" s="31">
        <f t="shared" si="3"/>
        <v>7</v>
      </c>
      <c r="I16" s="79">
        <f t="shared" si="4"/>
        <v>0.5714285714285714</v>
      </c>
      <c r="J16" s="79">
        <f t="shared" si="5"/>
        <v>0.5714285714285714</v>
      </c>
      <c r="K16" s="33">
        <f>'[3]Table 6'!P34</f>
        <v>50</v>
      </c>
      <c r="L16" s="34">
        <f t="shared" si="0"/>
        <v>0.2734375</v>
      </c>
      <c r="M16" s="34" t="str">
        <f t="shared" si="6"/>
        <v/>
      </c>
      <c r="N16" s="80">
        <f>HLOOKUP($P$1,'[3]Table 6'!$B$2:$P$266,A16,FALSE)</f>
        <v>50</v>
      </c>
      <c r="O16" s="34">
        <f t="shared" si="1"/>
        <v>0.2734375</v>
      </c>
      <c r="P16" s="34" t="str">
        <f t="shared" si="7"/>
        <v/>
      </c>
    </row>
    <row r="17" spans="1:16" x14ac:dyDescent="0.25">
      <c r="A17" s="35">
        <f>'[3]Table 6'!A35</f>
        <v>34</v>
      </c>
      <c r="B17" s="28" t="str">
        <f>'[3]Table 6'!B35</f>
        <v>Zucchini</v>
      </c>
      <c r="C17" s="77">
        <v>3</v>
      </c>
      <c r="D17" s="78">
        <v>1</v>
      </c>
      <c r="E17" s="77">
        <v>3</v>
      </c>
      <c r="F17" s="77">
        <v>0</v>
      </c>
      <c r="G17" s="31">
        <f t="shared" si="2"/>
        <v>4</v>
      </c>
      <c r="H17" s="31">
        <f t="shared" si="3"/>
        <v>7</v>
      </c>
      <c r="I17" s="79">
        <f t="shared" si="4"/>
        <v>0.5</v>
      </c>
      <c r="J17" s="79">
        <f t="shared" si="5"/>
        <v>0.5714285714285714</v>
      </c>
      <c r="K17" s="33">
        <f>'[3]Table 6'!P35</f>
        <v>21.1</v>
      </c>
      <c r="L17" s="34">
        <f t="shared" si="0"/>
        <v>3.4074451616896963E-2</v>
      </c>
      <c r="M17" s="34" t="str">
        <f t="shared" si="6"/>
        <v>Alert</v>
      </c>
      <c r="N17" s="80">
        <f>HLOOKUP($P$1,'[3]Table 6'!$B$2:$P$266,A17,FALSE)</f>
        <v>21.1</v>
      </c>
      <c r="O17" s="34">
        <f t="shared" si="1"/>
        <v>3.4074451616896963E-2</v>
      </c>
      <c r="P17" s="34" t="str">
        <f t="shared" si="7"/>
        <v>Alert</v>
      </c>
    </row>
    <row r="18" spans="1:16" x14ac:dyDescent="0.25">
      <c r="A18" s="35">
        <f>'[3]Table 6'!A64</f>
        <v>63</v>
      </c>
      <c r="B18" s="24" t="str">
        <f>'[3]Table 6'!B64</f>
        <v>FRUITS</v>
      </c>
      <c r="C18" s="25"/>
      <c r="D18" s="25"/>
      <c r="E18" s="25"/>
      <c r="F18" s="25"/>
      <c r="G18" s="25"/>
      <c r="H18" s="25"/>
      <c r="I18" s="26"/>
      <c r="J18" s="26"/>
      <c r="K18" s="27"/>
      <c r="L18" s="27"/>
      <c r="M18" s="27"/>
      <c r="N18" s="27"/>
      <c r="O18" s="27"/>
      <c r="P18" s="27"/>
    </row>
    <row r="19" spans="1:16" x14ac:dyDescent="0.25">
      <c r="A19" s="35">
        <f>'[3]Table 6'!A65</f>
        <v>64</v>
      </c>
      <c r="B19" s="28" t="str">
        <f>'[3]Table 6'!B65</f>
        <v>Apples</v>
      </c>
      <c r="C19" s="77">
        <v>4</v>
      </c>
      <c r="D19" s="78">
        <v>1</v>
      </c>
      <c r="E19" s="77">
        <v>2</v>
      </c>
      <c r="F19" s="77">
        <v>0</v>
      </c>
      <c r="G19" s="31">
        <f t="shared" si="2"/>
        <v>5</v>
      </c>
      <c r="H19" s="31">
        <f t="shared" si="3"/>
        <v>7</v>
      </c>
      <c r="I19" s="79">
        <f t="shared" ref="I19:I29" si="8">IF((COUNTA(C19)=0),0,(C19)/(C19+E19))</f>
        <v>0.66666666666666663</v>
      </c>
      <c r="J19" s="79">
        <f t="shared" ref="J19:J29" si="9">IF((COUNTA(C19:D19)=0),0,(C19+D19)/(C19+D19+E19))</f>
        <v>0.7142857142857143</v>
      </c>
      <c r="K19" s="33">
        <f>'[3]Table 6'!P65</f>
        <v>72.3</v>
      </c>
      <c r="L19" s="34">
        <f t="shared" ref="L19:L29" si="10">IF(H19=0,"",(IF(AND($G19&lt;=$H19,$G19&gt;=0),BINOMDIST($G19,$H19,K19/100,0),"")))</f>
        <v>0.31832468598514868</v>
      </c>
      <c r="M19" s="34" t="str">
        <f t="shared" si="6"/>
        <v/>
      </c>
      <c r="N19" s="80">
        <f>HLOOKUP($P$1,'[3]Table 6'!$B$2:$P$266,A19,FALSE)</f>
        <v>72.3</v>
      </c>
      <c r="O19" s="34">
        <f t="shared" ref="O19:O29" si="11">IF(H19=0,"",(IF(AND($G19&lt;=$H19,$G19&gt;=0),BINOMDIST($G19,$H19,N19/100,0),"")))</f>
        <v>0.31832468598514868</v>
      </c>
      <c r="P19" s="34" t="str">
        <f t="shared" si="7"/>
        <v/>
      </c>
    </row>
    <row r="20" spans="1:16" x14ac:dyDescent="0.25">
      <c r="A20" s="35">
        <f>'[3]Table 6'!A71</f>
        <v>70</v>
      </c>
      <c r="B20" s="28" t="str">
        <f>'[3]Table 6'!B71</f>
        <v xml:space="preserve">Citrus fruit </v>
      </c>
      <c r="C20" s="81">
        <v>4</v>
      </c>
      <c r="D20" s="81">
        <v>0</v>
      </c>
      <c r="E20" s="81">
        <v>3</v>
      </c>
      <c r="F20" s="81">
        <v>0</v>
      </c>
      <c r="G20" s="31">
        <f t="shared" ref="G20:G46" si="12">C20+D20</f>
        <v>4</v>
      </c>
      <c r="H20" s="31">
        <f t="shared" ref="H20:H46" si="13">C20+D20+E20</f>
        <v>7</v>
      </c>
      <c r="I20" s="79">
        <f t="shared" si="8"/>
        <v>0.5714285714285714</v>
      </c>
      <c r="J20" s="79">
        <f t="shared" si="9"/>
        <v>0.5714285714285714</v>
      </c>
      <c r="K20" s="33">
        <f>'[3]Table 6'!P71</f>
        <v>65</v>
      </c>
      <c r="L20" s="34">
        <f t="shared" si="10"/>
        <v>0.26787094140625001</v>
      </c>
      <c r="M20" s="34" t="str">
        <f t="shared" ref="M20:M46" si="14">IF(H20=0,"",(IF(AND(L20&lt;=0.05,J20*100&gt;K20),"Alert",IF(AND(L20&lt;=0.05,J20*100&lt;K20),"protective",""))))</f>
        <v/>
      </c>
      <c r="N20" s="80">
        <f>HLOOKUP($P$1,'[3]Table 6'!$B$2:$P$266,A20,FALSE)</f>
        <v>65</v>
      </c>
      <c r="O20" s="34">
        <f t="shared" si="11"/>
        <v>0.26787094140625001</v>
      </c>
      <c r="P20" s="34" t="str">
        <f t="shared" ref="P20:P46" si="15">IF(H20=0,"",(IF(AND(O20&lt;=0.05,J20*100&gt;N20),"Alert",IF(AND(O20&lt;=0.05,J20*100&lt;N20),"protective",""))))</f>
        <v/>
      </c>
    </row>
    <row r="21" spans="1:16" x14ac:dyDescent="0.25">
      <c r="A21" s="35">
        <f>'[3]Table 6'!A74</f>
        <v>73</v>
      </c>
      <c r="B21" s="28" t="str">
        <f>'[3]Table 6'!B74</f>
        <v>Bananas</v>
      </c>
      <c r="C21" s="77">
        <v>4</v>
      </c>
      <c r="D21" s="78">
        <v>2</v>
      </c>
      <c r="E21" s="77">
        <v>1</v>
      </c>
      <c r="F21" s="77">
        <v>0</v>
      </c>
      <c r="G21" s="31">
        <f t="shared" si="12"/>
        <v>6</v>
      </c>
      <c r="H21" s="31">
        <f t="shared" si="13"/>
        <v>7</v>
      </c>
      <c r="I21" s="79">
        <f t="shared" si="8"/>
        <v>0.8</v>
      </c>
      <c r="J21" s="79">
        <f t="shared" si="9"/>
        <v>0.8571428571428571</v>
      </c>
      <c r="K21" s="33">
        <f>'[3]Table 6'!P74</f>
        <v>76.7</v>
      </c>
      <c r="L21" s="34">
        <f t="shared" si="10"/>
        <v>0.33206732580658915</v>
      </c>
      <c r="M21" s="34" t="str">
        <f t="shared" si="14"/>
        <v/>
      </c>
      <c r="N21" s="80">
        <f>HLOOKUP($P$1,'[3]Table 6'!$B$2:$P$266,A21,FALSE)</f>
        <v>76.7</v>
      </c>
      <c r="O21" s="34">
        <f t="shared" si="11"/>
        <v>0.33206732580658915</v>
      </c>
      <c r="P21" s="34" t="str">
        <f t="shared" si="15"/>
        <v/>
      </c>
    </row>
    <row r="22" spans="1:16" x14ac:dyDescent="0.25">
      <c r="A22" s="35">
        <f>'[3]Table 6'!A75</f>
        <v>74</v>
      </c>
      <c r="B22" s="28" t="str">
        <f>'[3]Table 6'!B75</f>
        <v>Mangoes</v>
      </c>
      <c r="C22" s="81">
        <v>4</v>
      </c>
      <c r="D22" s="81">
        <v>0</v>
      </c>
      <c r="E22" s="81">
        <v>3</v>
      </c>
      <c r="F22" s="81">
        <v>0</v>
      </c>
      <c r="G22" s="31">
        <f t="shared" si="12"/>
        <v>4</v>
      </c>
      <c r="H22" s="31">
        <f t="shared" si="13"/>
        <v>7</v>
      </c>
      <c r="I22" s="79">
        <f t="shared" si="8"/>
        <v>0.5714285714285714</v>
      </c>
      <c r="J22" s="79">
        <f t="shared" si="9"/>
        <v>0.5714285714285714</v>
      </c>
      <c r="K22" s="33">
        <f>'[3]Table 6'!P75</f>
        <v>15.7</v>
      </c>
      <c r="L22" s="34">
        <f t="shared" si="10"/>
        <v>1.2739411844103326E-2</v>
      </c>
      <c r="M22" s="34" t="str">
        <f t="shared" si="14"/>
        <v>Alert</v>
      </c>
      <c r="N22" s="80">
        <f>HLOOKUP($P$1,'[3]Table 6'!$B$2:$P$266,A22,FALSE)</f>
        <v>15.7</v>
      </c>
      <c r="O22" s="34">
        <f t="shared" si="11"/>
        <v>1.2739411844103326E-2</v>
      </c>
      <c r="P22" s="34" t="str">
        <f t="shared" si="15"/>
        <v>Alert</v>
      </c>
    </row>
    <row r="23" spans="1:16" x14ac:dyDescent="0.25">
      <c r="A23" s="35">
        <f>'[3]Table 6'!A79</f>
        <v>78</v>
      </c>
      <c r="B23" s="28" t="str">
        <f>'[3]Table 6'!B79</f>
        <v>Pineapple</v>
      </c>
      <c r="C23" s="81">
        <v>1</v>
      </c>
      <c r="D23" s="81">
        <v>1</v>
      </c>
      <c r="E23" s="81">
        <v>5</v>
      </c>
      <c r="F23" s="81">
        <v>0</v>
      </c>
      <c r="G23" s="31">
        <f t="shared" si="12"/>
        <v>2</v>
      </c>
      <c r="H23" s="31">
        <f t="shared" si="13"/>
        <v>7</v>
      </c>
      <c r="I23" s="79">
        <f t="shared" si="8"/>
        <v>0.16666666666666666</v>
      </c>
      <c r="J23" s="79">
        <f t="shared" si="9"/>
        <v>0.2857142857142857</v>
      </c>
      <c r="K23" s="33">
        <f>'[3]Table 6'!P79</f>
        <v>30</v>
      </c>
      <c r="L23" s="34">
        <f t="shared" si="10"/>
        <v>0.31765230000000005</v>
      </c>
      <c r="M23" s="34" t="str">
        <f t="shared" si="14"/>
        <v/>
      </c>
      <c r="N23" s="80">
        <f>HLOOKUP($P$1,'[3]Table 6'!$B$2:$P$266,A23,FALSE)</f>
        <v>30</v>
      </c>
      <c r="O23" s="34">
        <f t="shared" si="11"/>
        <v>0.31765230000000005</v>
      </c>
      <c r="P23" s="34" t="str">
        <f t="shared" si="15"/>
        <v/>
      </c>
    </row>
    <row r="24" spans="1:16" x14ac:dyDescent="0.25">
      <c r="A24" s="35">
        <f>'[3]Table 6'!A82</f>
        <v>81</v>
      </c>
      <c r="B24" s="28" t="str">
        <f>'[3]Table 6'!B82</f>
        <v>Any melon</v>
      </c>
      <c r="C24" s="77">
        <v>3</v>
      </c>
      <c r="D24" s="78">
        <v>0</v>
      </c>
      <c r="E24" s="77">
        <v>3</v>
      </c>
      <c r="F24" s="77">
        <v>1</v>
      </c>
      <c r="G24" s="31">
        <f t="shared" si="12"/>
        <v>3</v>
      </c>
      <c r="H24" s="31">
        <f t="shared" si="13"/>
        <v>6</v>
      </c>
      <c r="I24" s="79">
        <f t="shared" si="8"/>
        <v>0.5</v>
      </c>
      <c r="J24" s="79">
        <f t="shared" si="9"/>
        <v>0.5</v>
      </c>
      <c r="K24" s="33">
        <f>'[3]Table 6'!P82</f>
        <v>39.700000000000003</v>
      </c>
      <c r="L24" s="34">
        <f t="shared" si="10"/>
        <v>0.27438063216906944</v>
      </c>
      <c r="M24" s="34" t="str">
        <f t="shared" si="14"/>
        <v/>
      </c>
      <c r="N24" s="80">
        <f>HLOOKUP($P$1,'[3]Table 6'!$B$2:$P$266,A24,FALSE)</f>
        <v>39.700000000000003</v>
      </c>
      <c r="O24" s="34">
        <f t="shared" si="11"/>
        <v>0.27438063216906944</v>
      </c>
      <c r="P24" s="34" t="str">
        <f t="shared" si="15"/>
        <v/>
      </c>
    </row>
    <row r="25" spans="1:16" x14ac:dyDescent="0.25">
      <c r="A25" s="35">
        <f>'[3]Table 6'!A86</f>
        <v>85</v>
      </c>
      <c r="B25" s="28" t="str">
        <f>'[3]Table 6'!B86</f>
        <v>Any berries</v>
      </c>
      <c r="C25" s="77">
        <v>5</v>
      </c>
      <c r="D25" s="78">
        <v>0</v>
      </c>
      <c r="E25" s="77">
        <v>2</v>
      </c>
      <c r="F25" s="77">
        <v>0</v>
      </c>
      <c r="G25" s="31">
        <f t="shared" si="12"/>
        <v>5</v>
      </c>
      <c r="H25" s="31">
        <f t="shared" si="13"/>
        <v>7</v>
      </c>
      <c r="I25" s="79">
        <f t="shared" si="8"/>
        <v>0.7142857142857143</v>
      </c>
      <c r="J25" s="79">
        <f t="shared" si="9"/>
        <v>0.7142857142857143</v>
      </c>
      <c r="K25" s="33">
        <f>'[3]Table 6'!P86</f>
        <v>65.2</v>
      </c>
      <c r="L25" s="34">
        <f t="shared" si="10"/>
        <v>0.29965102064218613</v>
      </c>
      <c r="M25" s="34" t="str">
        <f t="shared" si="14"/>
        <v/>
      </c>
      <c r="N25" s="80">
        <f>HLOOKUP($P$1,'[3]Table 6'!$B$2:$P$266,A25,FALSE)</f>
        <v>65.2</v>
      </c>
      <c r="O25" s="34">
        <f t="shared" si="11"/>
        <v>0.29965102064218613</v>
      </c>
      <c r="P25" s="34" t="str">
        <f t="shared" si="15"/>
        <v/>
      </c>
    </row>
    <row r="26" spans="1:16" ht="22.5" x14ac:dyDescent="0.25">
      <c r="A26" s="35">
        <f>'[3]Table 6'!A87</f>
        <v>86</v>
      </c>
      <c r="B26" s="39" t="str">
        <f>'[3]Table 6'!B87</f>
        <v>Strawberries</v>
      </c>
      <c r="C26" s="77">
        <v>2</v>
      </c>
      <c r="D26" s="78">
        <v>2</v>
      </c>
      <c r="E26" s="77">
        <v>2</v>
      </c>
      <c r="F26" s="77">
        <v>1</v>
      </c>
      <c r="G26" s="31">
        <f t="shared" si="12"/>
        <v>4</v>
      </c>
      <c r="H26" s="31">
        <f t="shared" si="13"/>
        <v>6</v>
      </c>
      <c r="I26" s="79">
        <f t="shared" si="8"/>
        <v>0.5</v>
      </c>
      <c r="J26" s="79">
        <f t="shared" si="9"/>
        <v>0.66666666666666663</v>
      </c>
      <c r="K26" s="33">
        <f>'[3]Table 6'!P87</f>
        <v>49.6</v>
      </c>
      <c r="L26" s="34">
        <f t="shared" si="10"/>
        <v>0.23061047902470147</v>
      </c>
      <c r="M26" s="34" t="str">
        <f t="shared" si="14"/>
        <v/>
      </c>
      <c r="N26" s="80">
        <f>HLOOKUP($P$1,'[3]Table 6'!$B$2:$P$266,A26,FALSE)</f>
        <v>49.6</v>
      </c>
      <c r="O26" s="34">
        <f t="shared" si="11"/>
        <v>0.23061047902470147</v>
      </c>
      <c r="P26" s="34" t="str">
        <f t="shared" si="15"/>
        <v/>
      </c>
    </row>
    <row r="27" spans="1:16" ht="22.5" x14ac:dyDescent="0.25">
      <c r="A27" s="35">
        <f>'[3]Table 6'!A88</f>
        <v>87</v>
      </c>
      <c r="B27" s="39" t="str">
        <f>'[3]Table 6'!B88</f>
        <v>Raspberries</v>
      </c>
      <c r="C27" s="77">
        <v>2</v>
      </c>
      <c r="D27" s="78">
        <v>0</v>
      </c>
      <c r="E27" s="77">
        <v>3</v>
      </c>
      <c r="F27" s="77">
        <v>2</v>
      </c>
      <c r="G27" s="31">
        <f t="shared" si="12"/>
        <v>2</v>
      </c>
      <c r="H27" s="31">
        <f t="shared" si="13"/>
        <v>5</v>
      </c>
      <c r="I27" s="79">
        <f t="shared" si="8"/>
        <v>0.4</v>
      </c>
      <c r="J27" s="79">
        <f t="shared" si="9"/>
        <v>0.4</v>
      </c>
      <c r="K27" s="33">
        <f>'[3]Table 6'!P88</f>
        <v>27.5</v>
      </c>
      <c r="L27" s="34">
        <f t="shared" si="10"/>
        <v>0.28819033203124994</v>
      </c>
      <c r="M27" s="34" t="str">
        <f t="shared" si="14"/>
        <v/>
      </c>
      <c r="N27" s="80">
        <f>HLOOKUP($P$1,'[3]Table 6'!$B$2:$P$266,A27,FALSE)</f>
        <v>27.5</v>
      </c>
      <c r="O27" s="34">
        <f t="shared" si="11"/>
        <v>0.28819033203124994</v>
      </c>
      <c r="P27" s="34" t="str">
        <f t="shared" si="15"/>
        <v/>
      </c>
    </row>
    <row r="28" spans="1:16" ht="22.5" x14ac:dyDescent="0.25">
      <c r="A28" s="35">
        <f>'[3]Table 6'!A89</f>
        <v>88</v>
      </c>
      <c r="B28" s="39" t="str">
        <f>'[3]Table 6'!B89</f>
        <v>Blueberries</v>
      </c>
      <c r="C28" s="77">
        <v>3</v>
      </c>
      <c r="D28" s="78">
        <v>2</v>
      </c>
      <c r="E28" s="77">
        <v>2</v>
      </c>
      <c r="F28" s="77">
        <v>0</v>
      </c>
      <c r="G28" s="31">
        <f t="shared" si="12"/>
        <v>5</v>
      </c>
      <c r="H28" s="31">
        <f t="shared" si="13"/>
        <v>7</v>
      </c>
      <c r="I28" s="79">
        <f t="shared" si="8"/>
        <v>0.6</v>
      </c>
      <c r="J28" s="79">
        <f t="shared" si="9"/>
        <v>0.7142857142857143</v>
      </c>
      <c r="K28" s="33">
        <f>'[3]Table 6'!P89</f>
        <v>31.3</v>
      </c>
      <c r="L28" s="34">
        <f t="shared" si="10"/>
        <v>2.9775184180820393E-2</v>
      </c>
      <c r="M28" s="34" t="str">
        <f t="shared" si="14"/>
        <v>Alert</v>
      </c>
      <c r="N28" s="80">
        <f>HLOOKUP($P$1,'[3]Table 6'!$B$2:$P$266,A28,FALSE)</f>
        <v>31.3</v>
      </c>
      <c r="O28" s="34">
        <f t="shared" si="11"/>
        <v>2.9775184180820393E-2</v>
      </c>
      <c r="P28" s="34" t="str">
        <f t="shared" si="15"/>
        <v>Alert</v>
      </c>
    </row>
    <row r="29" spans="1:16" ht="22.5" x14ac:dyDescent="0.25">
      <c r="A29" s="35">
        <f>'[3]Table 6'!A90</f>
        <v>89</v>
      </c>
      <c r="B29" s="39" t="str">
        <f>'[3]Table 6'!B90</f>
        <v>Blackberries</v>
      </c>
      <c r="C29" s="77">
        <v>3</v>
      </c>
      <c r="D29" s="78">
        <v>1</v>
      </c>
      <c r="E29" s="77">
        <v>3</v>
      </c>
      <c r="F29" s="77">
        <v>0</v>
      </c>
      <c r="G29" s="31">
        <f t="shared" si="12"/>
        <v>4</v>
      </c>
      <c r="H29" s="31">
        <f t="shared" si="13"/>
        <v>7</v>
      </c>
      <c r="I29" s="79">
        <f t="shared" si="8"/>
        <v>0.5</v>
      </c>
      <c r="J29" s="79">
        <f t="shared" si="9"/>
        <v>0.5714285714285714</v>
      </c>
      <c r="K29" s="33">
        <f>'[3]Table 6'!P90</f>
        <v>10.5</v>
      </c>
      <c r="L29" s="34">
        <f t="shared" si="10"/>
        <v>3.0499614251613284E-3</v>
      </c>
      <c r="M29" s="34" t="str">
        <f t="shared" si="14"/>
        <v>Alert</v>
      </c>
      <c r="N29" s="80">
        <f>HLOOKUP($P$1,'[3]Table 6'!$B$2:$P$266,A29,FALSE)</f>
        <v>10.5</v>
      </c>
      <c r="O29" s="34">
        <f t="shared" si="11"/>
        <v>3.0499614251613284E-3</v>
      </c>
      <c r="P29" s="34" t="str">
        <f t="shared" si="15"/>
        <v>Alert</v>
      </c>
    </row>
    <row r="30" spans="1:16" ht="22.5" x14ac:dyDescent="0.25">
      <c r="A30" s="35">
        <f>'[3]Table 6'!A93</f>
        <v>92</v>
      </c>
      <c r="B30" s="24" t="str">
        <f>'[3]Table 6'!B93</f>
        <v>NUTS &amp; SEEDS</v>
      </c>
      <c r="C30" s="25"/>
      <c r="D30" s="25"/>
      <c r="E30" s="25"/>
      <c r="F30" s="25"/>
      <c r="G30" s="25"/>
      <c r="H30" s="25"/>
      <c r="I30" s="26"/>
      <c r="J30" s="26"/>
      <c r="K30" s="27"/>
      <c r="L30" s="27"/>
      <c r="M30" s="27"/>
      <c r="N30" s="27"/>
      <c r="O30" s="27"/>
      <c r="P30" s="27"/>
    </row>
    <row r="31" spans="1:16" ht="22.5" x14ac:dyDescent="0.25">
      <c r="A31" s="35">
        <f>'[3]Table 6'!A94</f>
        <v>93</v>
      </c>
      <c r="B31" s="28" t="str">
        <f>'[3]Table 6'!B94</f>
        <v>Peanut butter</v>
      </c>
      <c r="C31" s="77">
        <v>4</v>
      </c>
      <c r="D31" s="78">
        <v>0</v>
      </c>
      <c r="E31" s="77">
        <v>3</v>
      </c>
      <c r="F31" s="77">
        <v>0</v>
      </c>
      <c r="G31" s="31">
        <f t="shared" si="12"/>
        <v>4</v>
      </c>
      <c r="H31" s="31">
        <f t="shared" si="13"/>
        <v>7</v>
      </c>
      <c r="I31" s="79">
        <f t="shared" ref="I31:I40" si="16">IF((COUNTA(C31)=0),0,(C31)/(C31+E31))</f>
        <v>0.5714285714285714</v>
      </c>
      <c r="J31" s="79">
        <f t="shared" ref="J31:J40" si="17">IF((COUNTA(C31:D31)=0),0,(C31+D31)/(C31+D31+E31))</f>
        <v>0.5714285714285714</v>
      </c>
      <c r="K31" s="33">
        <f>'[3]Table 6'!P94</f>
        <v>55</v>
      </c>
      <c r="L31" s="34">
        <f t="shared" ref="L31:L40" si="18">IF(H31=0,"",(IF(AND($G31&lt;=$H31,$G31&gt;=0),BINOMDIST($G31,$H31,K31/100,0),"")))</f>
        <v>0.29184774609375003</v>
      </c>
      <c r="M31" s="34" t="str">
        <f t="shared" si="14"/>
        <v/>
      </c>
      <c r="N31" s="80">
        <f>HLOOKUP($P$1,'[3]Table 6'!$B$2:$P$266,A31,FALSE)</f>
        <v>55</v>
      </c>
      <c r="O31" s="34">
        <f t="shared" ref="O31:O40" si="19">IF(H31=0,"",(IF(AND($G31&lt;=$H31,$G31&gt;=0),BINOMDIST($G31,$H31,N31/100,0),"")))</f>
        <v>0.29184774609375003</v>
      </c>
      <c r="P31" s="34" t="str">
        <f t="shared" si="15"/>
        <v/>
      </c>
    </row>
    <row r="32" spans="1:16" ht="45" x14ac:dyDescent="0.25">
      <c r="A32" s="35">
        <f>'[3]Table 6'!A95</f>
        <v>94</v>
      </c>
      <c r="B32" s="28" t="str">
        <f>'[3]Table 6'!B95</f>
        <v>Other nut paste, butter or spread</v>
      </c>
      <c r="C32" s="77">
        <v>2</v>
      </c>
      <c r="D32" s="78">
        <v>1</v>
      </c>
      <c r="E32" s="77">
        <v>3</v>
      </c>
      <c r="F32" s="77">
        <v>1</v>
      </c>
      <c r="G32" s="31">
        <f t="shared" si="12"/>
        <v>3</v>
      </c>
      <c r="H32" s="31">
        <f t="shared" si="13"/>
        <v>6</v>
      </c>
      <c r="I32" s="79">
        <f t="shared" si="16"/>
        <v>0.4</v>
      </c>
      <c r="J32" s="79">
        <f t="shared" si="17"/>
        <v>0.5</v>
      </c>
      <c r="K32" s="33">
        <f>'[3]Table 6'!P95</f>
        <v>18.3</v>
      </c>
      <c r="L32" s="34">
        <f t="shared" si="18"/>
        <v>6.6841999750396591E-2</v>
      </c>
      <c r="M32" s="34" t="str">
        <f t="shared" si="14"/>
        <v/>
      </c>
      <c r="N32" s="80">
        <f>HLOOKUP($P$1,'[3]Table 6'!$B$2:$P$266,A32,FALSE)</f>
        <v>18.3</v>
      </c>
      <c r="O32" s="34">
        <f t="shared" si="19"/>
        <v>6.6841999750396591E-2</v>
      </c>
      <c r="P32" s="34" t="str">
        <f t="shared" si="15"/>
        <v/>
      </c>
    </row>
    <row r="33" spans="1:16" ht="56.25" x14ac:dyDescent="0.25">
      <c r="A33" s="35">
        <f>'[3]Table 6'!A97</f>
        <v>96</v>
      </c>
      <c r="B33" s="28" t="str">
        <f>'[3]Table 6'!B97</f>
        <v>Peanuts (not including peanut butter)</v>
      </c>
      <c r="C33" s="77">
        <v>4</v>
      </c>
      <c r="D33" s="78">
        <v>0</v>
      </c>
      <c r="E33" s="77">
        <v>3</v>
      </c>
      <c r="F33" s="77">
        <v>0</v>
      </c>
      <c r="G33" s="31">
        <f t="shared" si="12"/>
        <v>4</v>
      </c>
      <c r="H33" s="31">
        <f t="shared" si="13"/>
        <v>7</v>
      </c>
      <c r="I33" s="79">
        <f t="shared" si="16"/>
        <v>0.5714285714285714</v>
      </c>
      <c r="J33" s="79">
        <f t="shared" si="17"/>
        <v>0.5714285714285714</v>
      </c>
      <c r="K33" s="33">
        <f>'[3]Table 6'!P97</f>
        <v>33.6</v>
      </c>
      <c r="L33" s="34">
        <f t="shared" si="18"/>
        <v>0.13059585469593954</v>
      </c>
      <c r="M33" s="34" t="str">
        <f t="shared" si="14"/>
        <v/>
      </c>
      <c r="N33" s="80">
        <f>HLOOKUP($P$1,'[3]Table 6'!$B$2:$P$266,A33,FALSE)</f>
        <v>33.6</v>
      </c>
      <c r="O33" s="34">
        <f t="shared" si="19"/>
        <v>0.13059585469593954</v>
      </c>
      <c r="P33" s="34" t="str">
        <f t="shared" si="15"/>
        <v/>
      </c>
    </row>
    <row r="34" spans="1:16" x14ac:dyDescent="0.25">
      <c r="A34" s="35">
        <f>'[3]Table 6'!A98</f>
        <v>97</v>
      </c>
      <c r="B34" s="39" t="str">
        <f>'[3]Table 6'!B98</f>
        <v>Almonds</v>
      </c>
      <c r="C34" s="77">
        <v>2</v>
      </c>
      <c r="D34" s="78">
        <v>3</v>
      </c>
      <c r="E34" s="77">
        <v>1</v>
      </c>
      <c r="F34" s="77">
        <v>1</v>
      </c>
      <c r="G34" s="31">
        <f t="shared" si="12"/>
        <v>5</v>
      </c>
      <c r="H34" s="31">
        <f t="shared" si="13"/>
        <v>6</v>
      </c>
      <c r="I34" s="79">
        <f t="shared" si="16"/>
        <v>0.66666666666666663</v>
      </c>
      <c r="J34" s="79">
        <f t="shared" si="17"/>
        <v>0.83333333333333337</v>
      </c>
      <c r="K34" s="33">
        <f>'[3]Table 6'!P98</f>
        <v>41</v>
      </c>
      <c r="L34" s="34">
        <f t="shared" si="18"/>
        <v>4.1013095153999979E-2</v>
      </c>
      <c r="M34" s="34" t="str">
        <f t="shared" si="14"/>
        <v>Alert</v>
      </c>
      <c r="N34" s="80">
        <f>HLOOKUP($P$1,'[3]Table 6'!$B$2:$P$266,A34,FALSE)</f>
        <v>41</v>
      </c>
      <c r="O34" s="34">
        <f t="shared" si="19"/>
        <v>4.1013095153999979E-2</v>
      </c>
      <c r="P34" s="34" t="str">
        <f t="shared" si="15"/>
        <v>Alert</v>
      </c>
    </row>
    <row r="35" spans="1:16" x14ac:dyDescent="0.25">
      <c r="A35" s="35">
        <f>'[3]Table 6'!A99</f>
        <v>98</v>
      </c>
      <c r="B35" s="39" t="str">
        <f>'[3]Table 6'!B99</f>
        <v>Walnuts</v>
      </c>
      <c r="C35" s="77">
        <v>3</v>
      </c>
      <c r="D35" s="78">
        <v>1</v>
      </c>
      <c r="E35" s="77">
        <v>2</v>
      </c>
      <c r="F35" s="77">
        <v>1</v>
      </c>
      <c r="G35" s="31">
        <f t="shared" si="12"/>
        <v>4</v>
      </c>
      <c r="H35" s="31">
        <f t="shared" si="13"/>
        <v>6</v>
      </c>
      <c r="I35" s="79">
        <f t="shared" si="16"/>
        <v>0.6</v>
      </c>
      <c r="J35" s="79">
        <f t="shared" si="17"/>
        <v>0.66666666666666663</v>
      </c>
      <c r="K35" s="33">
        <f>'[3]Table 6'!P99</f>
        <v>18.5</v>
      </c>
      <c r="L35" s="34">
        <f t="shared" si="18"/>
        <v>1.1670605533359371E-2</v>
      </c>
      <c r="M35" s="34" t="str">
        <f t="shared" si="14"/>
        <v>Alert</v>
      </c>
      <c r="N35" s="80">
        <f>HLOOKUP($P$1,'[3]Table 6'!$B$2:$P$266,A35,FALSE)</f>
        <v>18.5</v>
      </c>
      <c r="O35" s="34">
        <f t="shared" si="19"/>
        <v>1.1670605533359371E-2</v>
      </c>
      <c r="P35" s="34" t="str">
        <f t="shared" si="15"/>
        <v>Alert</v>
      </c>
    </row>
    <row r="36" spans="1:16" ht="22.5" x14ac:dyDescent="0.25">
      <c r="A36" s="35">
        <f>'[3]Table 6'!A100</f>
        <v>99</v>
      </c>
      <c r="B36" s="39" t="str">
        <f>'[3]Table 6'!B100</f>
        <v>Hazelnuts (Filberts)</v>
      </c>
      <c r="C36" s="77">
        <v>0</v>
      </c>
      <c r="D36" s="78">
        <v>0</v>
      </c>
      <c r="E36" s="77">
        <v>6</v>
      </c>
      <c r="F36" s="77">
        <v>1</v>
      </c>
      <c r="G36" s="31">
        <f t="shared" si="12"/>
        <v>0</v>
      </c>
      <c r="H36" s="31">
        <f t="shared" si="13"/>
        <v>6</v>
      </c>
      <c r="I36" s="79">
        <f t="shared" si="16"/>
        <v>0</v>
      </c>
      <c r="J36" s="79">
        <f t="shared" si="17"/>
        <v>0</v>
      </c>
      <c r="K36" s="33">
        <f>'[3]Table 6'!P100</f>
        <v>10.1</v>
      </c>
      <c r="L36" s="34">
        <f t="shared" si="18"/>
        <v>0.52790788693214463</v>
      </c>
      <c r="M36" s="34" t="str">
        <f t="shared" si="14"/>
        <v/>
      </c>
      <c r="N36" s="80">
        <f>HLOOKUP($P$1,'[3]Table 6'!$B$2:$P$266,A36,FALSE)</f>
        <v>10.1</v>
      </c>
      <c r="O36" s="34">
        <f t="shared" si="19"/>
        <v>0.52790788693214463</v>
      </c>
      <c r="P36" s="34" t="str">
        <f t="shared" si="15"/>
        <v/>
      </c>
    </row>
    <row r="37" spans="1:16" x14ac:dyDescent="0.25">
      <c r="A37" s="35">
        <f>'[3]Table 6'!A101</f>
        <v>100</v>
      </c>
      <c r="B37" s="39" t="str">
        <f>'[3]Table 6'!B101</f>
        <v>Cashews</v>
      </c>
      <c r="C37" s="77">
        <v>2</v>
      </c>
      <c r="D37" s="78">
        <v>0</v>
      </c>
      <c r="E37" s="77">
        <v>1</v>
      </c>
      <c r="F37" s="77">
        <v>4</v>
      </c>
      <c r="G37" s="31">
        <f t="shared" si="12"/>
        <v>2</v>
      </c>
      <c r="H37" s="31">
        <f t="shared" si="13"/>
        <v>3</v>
      </c>
      <c r="I37" s="79">
        <f t="shared" si="16"/>
        <v>0.66666666666666663</v>
      </c>
      <c r="J37" s="79">
        <f t="shared" si="17"/>
        <v>0.66666666666666663</v>
      </c>
      <c r="K37" s="33">
        <f>'[3]Table 6'!P101</f>
        <v>26.8</v>
      </c>
      <c r="L37" s="34">
        <f t="shared" si="18"/>
        <v>0.15772550400000007</v>
      </c>
      <c r="M37" s="34" t="str">
        <f t="shared" si="14"/>
        <v/>
      </c>
      <c r="N37" s="80">
        <f>HLOOKUP($P$1,'[3]Table 6'!$B$2:$P$266,A37,FALSE)</f>
        <v>26.8</v>
      </c>
      <c r="O37" s="34">
        <f t="shared" si="19"/>
        <v>0.15772550400000007</v>
      </c>
      <c r="P37" s="34" t="str">
        <f t="shared" si="15"/>
        <v/>
      </c>
    </row>
    <row r="38" spans="1:16" x14ac:dyDescent="0.25">
      <c r="A38" s="35">
        <f>'[3]Table 6'!A102</f>
        <v>101</v>
      </c>
      <c r="B38" s="39" t="str">
        <f>'[3]Table 6'!B102</f>
        <v>Pecans</v>
      </c>
      <c r="C38" s="77">
        <v>2</v>
      </c>
      <c r="D38" s="78">
        <v>1</v>
      </c>
      <c r="E38" s="77">
        <v>3</v>
      </c>
      <c r="F38" s="77">
        <v>1</v>
      </c>
      <c r="G38" s="31">
        <f t="shared" si="12"/>
        <v>3</v>
      </c>
      <c r="H38" s="31">
        <f t="shared" si="13"/>
        <v>6</v>
      </c>
      <c r="I38" s="79">
        <f t="shared" si="16"/>
        <v>0.4</v>
      </c>
      <c r="J38" s="79">
        <f t="shared" si="17"/>
        <v>0.5</v>
      </c>
      <c r="K38" s="33">
        <f>'[3]Table 6'!P102</f>
        <v>12.9</v>
      </c>
      <c r="L38" s="34">
        <f t="shared" si="18"/>
        <v>2.8369624765685594E-2</v>
      </c>
      <c r="M38" s="34" t="str">
        <f t="shared" si="14"/>
        <v>Alert</v>
      </c>
      <c r="N38" s="80">
        <f>HLOOKUP($P$1,'[3]Table 6'!$B$2:$P$266,A38,FALSE)</f>
        <v>12.9</v>
      </c>
      <c r="O38" s="34">
        <f t="shared" si="19"/>
        <v>2.8369624765685594E-2</v>
      </c>
      <c r="P38" s="34" t="str">
        <f t="shared" si="15"/>
        <v>Alert</v>
      </c>
    </row>
    <row r="39" spans="1:16" ht="22.5" x14ac:dyDescent="0.25">
      <c r="A39" s="35">
        <f>'[3]Table 6'!A103</f>
        <v>102</v>
      </c>
      <c r="B39" s="28" t="str">
        <f>'[3]Table 6'!B103</f>
        <v>Sunflower seeds</v>
      </c>
      <c r="C39" s="77">
        <v>2</v>
      </c>
      <c r="D39" s="78">
        <v>1</v>
      </c>
      <c r="E39" s="77">
        <v>3</v>
      </c>
      <c r="F39" s="77">
        <v>1</v>
      </c>
      <c r="G39" s="31">
        <f t="shared" si="12"/>
        <v>3</v>
      </c>
      <c r="H39" s="31">
        <f t="shared" si="13"/>
        <v>6</v>
      </c>
      <c r="I39" s="79">
        <f t="shared" si="16"/>
        <v>0.4</v>
      </c>
      <c r="J39" s="79">
        <f t="shared" si="17"/>
        <v>0.5</v>
      </c>
      <c r="K39" s="33">
        <f>'[3]Table 6'!P103</f>
        <v>18.3</v>
      </c>
      <c r="L39" s="34">
        <f t="shared" si="18"/>
        <v>6.6841999750396591E-2</v>
      </c>
      <c r="M39" s="34" t="str">
        <f t="shared" si="14"/>
        <v/>
      </c>
      <c r="N39" s="80">
        <f>HLOOKUP($P$1,'[3]Table 6'!$B$2:$P$266,A39,FALSE)</f>
        <v>18.3</v>
      </c>
      <c r="O39" s="34">
        <f t="shared" si="19"/>
        <v>6.6841999750396591E-2</v>
      </c>
      <c r="P39" s="34" t="str">
        <f t="shared" si="15"/>
        <v/>
      </c>
    </row>
    <row r="40" spans="1:16" ht="22.5" x14ac:dyDescent="0.25">
      <c r="A40" s="35">
        <f>'[3]Table 6'!A104</f>
        <v>103</v>
      </c>
      <c r="B40" s="28" t="str">
        <f>'[3]Table 6'!B104</f>
        <v>Sesame seeds</v>
      </c>
      <c r="C40" s="77">
        <v>2</v>
      </c>
      <c r="D40" s="78">
        <v>2</v>
      </c>
      <c r="E40" s="77">
        <v>2</v>
      </c>
      <c r="F40" s="77">
        <v>1</v>
      </c>
      <c r="G40" s="31">
        <f t="shared" si="12"/>
        <v>4</v>
      </c>
      <c r="H40" s="31">
        <f t="shared" si="13"/>
        <v>6</v>
      </c>
      <c r="I40" s="79">
        <f t="shared" si="16"/>
        <v>0.5</v>
      </c>
      <c r="J40" s="79">
        <f t="shared" si="17"/>
        <v>0.66666666666666663</v>
      </c>
      <c r="K40" s="33">
        <f>'[3]Table 6'!P104</f>
        <v>17.100000000000001</v>
      </c>
      <c r="L40" s="34">
        <f t="shared" si="18"/>
        <v>8.8142377701378154E-3</v>
      </c>
      <c r="M40" s="34" t="str">
        <f t="shared" si="14"/>
        <v>Alert</v>
      </c>
      <c r="N40" s="80">
        <f>HLOOKUP($P$1,'[3]Table 6'!$B$2:$P$266,A40,FALSE)</f>
        <v>17.100000000000001</v>
      </c>
      <c r="O40" s="34">
        <f t="shared" si="19"/>
        <v>8.8142377701378154E-3</v>
      </c>
      <c r="P40" s="34" t="str">
        <f t="shared" si="15"/>
        <v>Alert</v>
      </c>
    </row>
    <row r="41" spans="1:16" x14ac:dyDescent="0.25">
      <c r="A41" s="35">
        <f>'[3]Table 6'!A106</f>
        <v>105</v>
      </c>
      <c r="B41" s="24" t="str">
        <f>'[3]Table 6'!B106</f>
        <v>BEEF</v>
      </c>
      <c r="C41" s="25"/>
      <c r="D41" s="25"/>
      <c r="E41" s="25"/>
      <c r="F41" s="25"/>
      <c r="G41" s="25"/>
      <c r="H41" s="25"/>
      <c r="I41" s="26"/>
      <c r="J41" s="26"/>
      <c r="K41" s="27"/>
      <c r="L41" s="27"/>
      <c r="M41" s="27"/>
      <c r="N41" s="27"/>
      <c r="O41" s="27"/>
      <c r="P41" s="27"/>
    </row>
    <row r="42" spans="1:16" ht="45" x14ac:dyDescent="0.25">
      <c r="A42" s="35">
        <f>'[3]Table 6'!A107</f>
        <v>106</v>
      </c>
      <c r="B42" s="28" t="str">
        <f>'[3]Table 6'!B107</f>
        <v>Any beef (not including deli-meat)</v>
      </c>
      <c r="C42" s="77">
        <v>1</v>
      </c>
      <c r="D42" s="78">
        <v>1</v>
      </c>
      <c r="E42" s="77">
        <v>4</v>
      </c>
      <c r="F42" s="77">
        <v>1</v>
      </c>
      <c r="G42" s="31">
        <f t="shared" si="12"/>
        <v>2</v>
      </c>
      <c r="H42" s="31">
        <f t="shared" si="13"/>
        <v>6</v>
      </c>
      <c r="I42" s="79">
        <f t="shared" ref="I42" si="20">IF((COUNTA(C42)=0),0,(C42)/(C42+E42))</f>
        <v>0.2</v>
      </c>
      <c r="J42" s="79">
        <f t="shared" ref="J42" si="21">IF((COUNTA(C42:D42)=0),0,(C42+D42)/(C42+D42+E42))</f>
        <v>0.33333333333333331</v>
      </c>
      <c r="K42" s="33">
        <f>'[3]Table 6'!P107</f>
        <v>78.400000000000006</v>
      </c>
      <c r="L42" s="34">
        <f>IF(H42=0,"",(IF(AND($G42&lt;=$H42,$G42&gt;=0),BINOMDIST($G42,$H42,K42/100,0),"")))</f>
        <v>2.0069584852746236E-2</v>
      </c>
      <c r="M42" s="34" t="str">
        <f t="shared" si="14"/>
        <v>protective</v>
      </c>
      <c r="N42" s="80">
        <f>HLOOKUP($P$1,'[3]Table 6'!$B$2:$P$266,A42,FALSE)</f>
        <v>78.400000000000006</v>
      </c>
      <c r="O42" s="34">
        <f>IF(H42=0,"",(IF(AND($G42&lt;=$H42,$G42&gt;=0),BINOMDIST($G42,$H42,N42/100,0),"")))</f>
        <v>2.0069584852746236E-2</v>
      </c>
      <c r="P42" s="34" t="str">
        <f t="shared" si="15"/>
        <v>protective</v>
      </c>
    </row>
    <row r="43" spans="1:16" x14ac:dyDescent="0.25">
      <c r="A43" s="35">
        <f>'[3]Table 6'!A119</f>
        <v>118</v>
      </c>
      <c r="B43" s="24" t="str">
        <f>'[3]Table 6'!B119</f>
        <v>PORK</v>
      </c>
      <c r="C43" s="25"/>
      <c r="D43" s="25"/>
      <c r="E43" s="25"/>
      <c r="F43" s="25"/>
      <c r="G43" s="25"/>
      <c r="H43" s="25"/>
      <c r="I43" s="26"/>
      <c r="J43" s="26"/>
      <c r="K43" s="27"/>
      <c r="L43" s="27"/>
      <c r="M43" s="27"/>
      <c r="N43" s="27"/>
      <c r="O43" s="27"/>
      <c r="P43" s="27"/>
    </row>
    <row r="44" spans="1:16" x14ac:dyDescent="0.25">
      <c r="A44" s="35">
        <f>'[3]Table 6'!A120</f>
        <v>119</v>
      </c>
      <c r="B44" s="28" t="str">
        <f>'[3]Table 6'!B120</f>
        <v>Any pork</v>
      </c>
      <c r="C44" s="77">
        <v>1</v>
      </c>
      <c r="D44" s="78">
        <v>2</v>
      </c>
      <c r="E44" s="77">
        <v>3</v>
      </c>
      <c r="F44" s="77">
        <v>1</v>
      </c>
      <c r="G44" s="31">
        <f t="shared" si="12"/>
        <v>3</v>
      </c>
      <c r="H44" s="31">
        <f t="shared" si="13"/>
        <v>6</v>
      </c>
      <c r="I44" s="79">
        <f t="shared" ref="I44" si="22">IF((COUNTA(C44)=0),0,(C44)/(C44+E44))</f>
        <v>0.25</v>
      </c>
      <c r="J44" s="79">
        <f t="shared" ref="J44" si="23">IF((COUNTA(C44:D44)=0),0,(C44+D44)/(C44+D44+E44))</f>
        <v>0.5</v>
      </c>
      <c r="K44" s="33">
        <f>'[3]Table 6'!P120</f>
        <v>55.1</v>
      </c>
      <c r="L44" s="34">
        <f>IF(H44=0,"",(IF(AND($G44&lt;=$H44,$G44&gt;=0),BINOMDIST($G44,$H44,K44/100,0),"")))</f>
        <v>0.30284737608924395</v>
      </c>
      <c r="M44" s="34" t="str">
        <f t="shared" si="14"/>
        <v/>
      </c>
      <c r="N44" s="80">
        <f>HLOOKUP($P$1,'[3]Table 6'!$B$2:$P$266,A44,FALSE)</f>
        <v>55.1</v>
      </c>
      <c r="O44" s="34">
        <f>IF(H44=0,"",(IF(AND($G44&lt;=$H44,$G44&gt;=0),BINOMDIST($G44,$H44,N44/100,0),"")))</f>
        <v>0.30284737608924395</v>
      </c>
      <c r="P44" s="34" t="str">
        <f t="shared" si="15"/>
        <v/>
      </c>
    </row>
    <row r="45" spans="1:16" x14ac:dyDescent="0.25">
      <c r="A45" s="35">
        <f>'[3]Table 6'!A125</f>
        <v>124</v>
      </c>
      <c r="B45" s="24" t="str">
        <f>'[3]Table 6'!B125</f>
        <v>POULTRY</v>
      </c>
      <c r="C45" s="25"/>
      <c r="D45" s="25"/>
      <c r="E45" s="25"/>
      <c r="F45" s="25"/>
      <c r="G45" s="25"/>
      <c r="H45" s="25"/>
      <c r="I45" s="26"/>
      <c r="J45" s="26"/>
      <c r="K45" s="27"/>
      <c r="L45" s="27"/>
      <c r="M45" s="27"/>
      <c r="N45" s="27"/>
      <c r="O45" s="27"/>
      <c r="P45" s="27"/>
    </row>
    <row r="46" spans="1:16" ht="67.5" x14ac:dyDescent="0.25">
      <c r="A46" s="35">
        <f>'[3]Table 6'!A127</f>
        <v>126</v>
      </c>
      <c r="B46" s="39" t="str">
        <f>'[3]Table 6'!B127</f>
        <v>Any chicken (not including deli-meat)</v>
      </c>
      <c r="C46" s="77">
        <v>3</v>
      </c>
      <c r="D46" s="78">
        <v>0</v>
      </c>
      <c r="E46" s="77">
        <v>3</v>
      </c>
      <c r="F46" s="77">
        <v>1</v>
      </c>
      <c r="G46" s="31">
        <f t="shared" si="12"/>
        <v>3</v>
      </c>
      <c r="H46" s="31">
        <f t="shared" si="13"/>
        <v>6</v>
      </c>
      <c r="I46" s="79">
        <f t="shared" ref="I46" si="24">IF((COUNTA(C46)=0),0,(C46)/(C46+E46))</f>
        <v>0.5</v>
      </c>
      <c r="J46" s="79">
        <f t="shared" ref="J46" si="25">IF((COUNTA(C46:D46)=0),0,(C46+D46)/(C46+D46+E46))</f>
        <v>0.5</v>
      </c>
      <c r="K46" s="33">
        <f>'[3]Table 6'!P127</f>
        <v>85.6</v>
      </c>
      <c r="L46" s="34">
        <f>IF(H46=0,"",(IF(AND($G46&lt;=$H46,$G46&gt;=0),BINOMDIST($G46,$H46,K46/100,0),"")))</f>
        <v>3.7457498084474884E-2</v>
      </c>
      <c r="M46" s="34" t="str">
        <f t="shared" si="14"/>
        <v>protective</v>
      </c>
      <c r="N46" s="80">
        <f>HLOOKUP($P$1,'[3]Table 6'!$B$2:$P$266,A46,FALSE)</f>
        <v>85.6</v>
      </c>
      <c r="O46" s="34">
        <f>IF(H46=0,"",(IF(AND($G46&lt;=$H46,$G46&gt;=0),BINOMDIST($G46,$H46,N46/100,0),"")))</f>
        <v>3.7457498084474884E-2</v>
      </c>
      <c r="P46" s="34" t="str">
        <f t="shared" si="15"/>
        <v>protective</v>
      </c>
    </row>
    <row r="47" spans="1:16" x14ac:dyDescent="0.25">
      <c r="A47" s="35">
        <f>'[3]Table 6'!A137</f>
        <v>136</v>
      </c>
      <c r="B47" s="24" t="str">
        <f>'[3]Table 6'!B137</f>
        <v>DELI-MEAT</v>
      </c>
      <c r="C47" s="25"/>
      <c r="D47" s="25"/>
      <c r="E47" s="25"/>
      <c r="F47" s="25"/>
      <c r="G47" s="25"/>
      <c r="H47" s="25"/>
      <c r="I47" s="26"/>
      <c r="J47" s="26"/>
      <c r="K47" s="27"/>
      <c r="L47" s="27"/>
      <c r="M47" s="27"/>
      <c r="N47" s="27"/>
      <c r="O47" s="27"/>
      <c r="P47" s="27"/>
    </row>
    <row r="48" spans="1:16" x14ac:dyDescent="0.25">
      <c r="A48" s="35">
        <f>'[3]Table 6'!A170</f>
        <v>169</v>
      </c>
      <c r="B48" s="24" t="str">
        <f>'[3]Table 6'!B170</f>
        <v>EGGS</v>
      </c>
      <c r="C48" s="25"/>
      <c r="D48" s="25"/>
      <c r="E48" s="25"/>
      <c r="F48" s="25"/>
      <c r="G48" s="25"/>
      <c r="H48" s="25"/>
      <c r="I48" s="26"/>
      <c r="J48" s="26"/>
      <c r="K48" s="27"/>
      <c r="L48" s="27"/>
      <c r="M48" s="27"/>
      <c r="N48" s="27"/>
      <c r="O48" s="27"/>
      <c r="P48" s="27"/>
    </row>
    <row r="49" spans="1:16" x14ac:dyDescent="0.25">
      <c r="A49" s="35">
        <f>'[3]Table 6'!A171</f>
        <v>170</v>
      </c>
      <c r="B49" s="28" t="str">
        <f>'[3]Table 6'!B171</f>
        <v>Any eggs</v>
      </c>
      <c r="C49" s="77">
        <v>2</v>
      </c>
      <c r="D49" s="78">
        <v>3</v>
      </c>
      <c r="E49" s="77">
        <v>2</v>
      </c>
      <c r="F49" s="77">
        <v>0</v>
      </c>
      <c r="G49" s="31">
        <f t="shared" ref="G49:G53" si="26">C49+D49</f>
        <v>5</v>
      </c>
      <c r="H49" s="31">
        <f t="shared" ref="H49:H53" si="27">C49+D49+E49</f>
        <v>7</v>
      </c>
      <c r="I49" s="79">
        <f t="shared" ref="I49" si="28">IF((COUNTA(C49)=0),0,(C49)/(C49+E49))</f>
        <v>0.5</v>
      </c>
      <c r="J49" s="79">
        <f t="shared" ref="J49" si="29">IF((COUNTA(C49:D49)=0),0,(C49+D49)/(C49+D49+E49))</f>
        <v>0.7142857142857143</v>
      </c>
      <c r="K49" s="33">
        <f>'[3]Table 6'!P171</f>
        <v>80.7</v>
      </c>
      <c r="L49" s="34">
        <f>IF(H49=0,"",(IF(AND($G49&lt;=$H49,$G49&gt;=0),BINOMDIST($G49,$H49,K49/100,0),"")))</f>
        <v>0.26773280395029497</v>
      </c>
      <c r="M49" s="34" t="str">
        <f t="shared" ref="M49:M53" si="30">IF(H49=0,"",(IF(AND(L49&lt;=0.05,J49*100&gt;K49),"Alert",IF(AND(L49&lt;=0.05,J49*100&lt;K49),"protective",""))))</f>
        <v/>
      </c>
      <c r="N49" s="80">
        <f>HLOOKUP($P$1,'[3]Table 6'!$B$2:$P$266,A49,FALSE)</f>
        <v>80.7</v>
      </c>
      <c r="O49" s="34">
        <f>IF(H49=0,"",(IF(AND($G49&lt;=$H49,$G49&gt;=0),BINOMDIST($G49,$H49,N49/100,0),"")))</f>
        <v>0.26773280395029497</v>
      </c>
      <c r="P49" s="34" t="str">
        <f t="shared" ref="P49:P53" si="31">IF(H49=0,"",(IF(AND(O49&lt;=0.05,J49*100&gt;N49),"Alert",IF(AND(O49&lt;=0.05,J49*100&lt;N49),"protective",""))))</f>
        <v/>
      </c>
    </row>
    <row r="50" spans="1:16" ht="45" x14ac:dyDescent="0.25">
      <c r="A50" s="35">
        <f>'[3]Table 6'!A173</f>
        <v>172</v>
      </c>
      <c r="B50" s="24" t="str">
        <f>'[3]Table 6'!B173</f>
        <v>DAIRY / DAIRY SUBSTITUTES</v>
      </c>
      <c r="C50" s="25"/>
      <c r="D50" s="25"/>
      <c r="E50" s="25"/>
      <c r="F50" s="25"/>
      <c r="G50" s="25"/>
      <c r="H50" s="25"/>
      <c r="I50" s="26"/>
      <c r="J50" s="26"/>
      <c r="K50" s="27"/>
      <c r="L50" s="27"/>
      <c r="M50" s="27"/>
      <c r="N50" s="27"/>
      <c r="O50" s="27"/>
      <c r="P50" s="27"/>
    </row>
    <row r="51" spans="1:16" ht="56.25" x14ac:dyDescent="0.25">
      <c r="A51" s="35">
        <f>'[3]Table 6'!A174</f>
        <v>173</v>
      </c>
      <c r="B51" s="28" t="str">
        <f>'[3]Table 6'!B174</f>
        <v>Any dairy products (not including cheese)</v>
      </c>
      <c r="C51" s="77">
        <v>3</v>
      </c>
      <c r="D51" s="78">
        <v>1</v>
      </c>
      <c r="E51" s="77">
        <v>3</v>
      </c>
      <c r="F51" s="77">
        <v>0</v>
      </c>
      <c r="G51" s="31">
        <f t="shared" si="26"/>
        <v>4</v>
      </c>
      <c r="H51" s="31">
        <f t="shared" si="27"/>
        <v>7</v>
      </c>
      <c r="I51" s="79">
        <f t="shared" ref="I51" si="32">IF((COUNTA(C51)=0),0,(C51)/(C51+E51))</f>
        <v>0.5</v>
      </c>
      <c r="J51" s="79">
        <f t="shared" ref="J51" si="33">IF((COUNTA(C51:D51)=0),0,(C51+D51)/(C51+D51+E51))</f>
        <v>0.5714285714285714</v>
      </c>
      <c r="K51" s="33">
        <f>'[3]Table 6'!P174</f>
        <v>84.6</v>
      </c>
      <c r="L51" s="34">
        <f>IF(H51=0,"",(IF(AND($G51&lt;=$H51,$G51&gt;=0),BINOMDIST($G51,$H51,K51/100,0),"")))</f>
        <v>6.5480450553678071E-2</v>
      </c>
      <c r="M51" s="34" t="str">
        <f t="shared" si="30"/>
        <v/>
      </c>
      <c r="N51" s="80">
        <f>HLOOKUP($P$1,'[3]Table 6'!$B$2:$P$266,A51,FALSE)</f>
        <v>84.6</v>
      </c>
      <c r="O51" s="34">
        <f>IF(H51=0,"",(IF(AND($G51&lt;=$H51,$G51&gt;=0),BINOMDIST($G51,$H51,N51/100,0),"")))</f>
        <v>6.5480450553678071E-2</v>
      </c>
      <c r="P51" s="34" t="str">
        <f t="shared" si="31"/>
        <v/>
      </c>
    </row>
    <row r="52" spans="1:16" x14ac:dyDescent="0.25">
      <c r="A52" s="35">
        <f>'[3]Table 6'!A183</f>
        <v>182</v>
      </c>
      <c r="B52" s="24" t="str">
        <f>'[3]Table 6'!B183</f>
        <v>CHEESE</v>
      </c>
      <c r="C52" s="25"/>
      <c r="D52" s="25"/>
      <c r="E52" s="25"/>
      <c r="F52" s="25"/>
      <c r="G52" s="25"/>
      <c r="H52" s="25"/>
      <c r="I52" s="26"/>
      <c r="J52" s="26"/>
      <c r="K52" s="27"/>
      <c r="L52" s="27"/>
      <c r="M52" s="27"/>
      <c r="N52" s="27"/>
      <c r="O52" s="27"/>
      <c r="P52" s="27"/>
    </row>
    <row r="53" spans="1:16" x14ac:dyDescent="0.25">
      <c r="A53" s="35">
        <f>'[3]Table 6'!A184</f>
        <v>183</v>
      </c>
      <c r="B53" s="28" t="str">
        <f>'[3]Table 6'!B184</f>
        <v>Any cheese</v>
      </c>
      <c r="C53" s="77">
        <v>4</v>
      </c>
      <c r="D53" s="78">
        <v>0</v>
      </c>
      <c r="E53" s="77">
        <v>3</v>
      </c>
      <c r="F53" s="77">
        <v>0</v>
      </c>
      <c r="G53" s="31">
        <f t="shared" si="26"/>
        <v>4</v>
      </c>
      <c r="H53" s="31">
        <f t="shared" si="27"/>
        <v>7</v>
      </c>
      <c r="I53" s="79">
        <f t="shared" ref="I53" si="34">IF((COUNTA(C53)=0),0,(C53)/(C53+E53))</f>
        <v>0.5714285714285714</v>
      </c>
      <c r="J53" s="79">
        <f t="shared" ref="J53" si="35">IF((COUNTA(C53:D53)=0),0,(C53+D53)/(C53+D53+E53))</f>
        <v>0.5714285714285714</v>
      </c>
      <c r="K53" s="33">
        <f>'[3]Table 6'!P184</f>
        <v>88.8</v>
      </c>
      <c r="L53" s="34">
        <f>IF(H53=0,"",(IF(AND($G53&lt;=$H53,$G53&gt;=0),BINOMDIST($G53,$H53,K53/100,0),"")))</f>
        <v>3.0575528703720163E-2</v>
      </c>
      <c r="M53" s="34" t="str">
        <f t="shared" si="30"/>
        <v>protective</v>
      </c>
      <c r="N53" s="80">
        <f>HLOOKUP($P$1,'[3]Table 6'!$B$2:$P$266,A53,FALSE)</f>
        <v>88.8</v>
      </c>
      <c r="O53" s="34">
        <f>IF(H53=0,"",(IF(AND($G53&lt;=$H53,$G53&gt;=0),BINOMDIST($G53,$H53,N53/100,0),"")))</f>
        <v>3.0575528703720163E-2</v>
      </c>
      <c r="P53" s="34" t="str">
        <f t="shared" si="31"/>
        <v>protective</v>
      </c>
    </row>
    <row r="54" spans="1:16" ht="33.75" x14ac:dyDescent="0.25">
      <c r="A54" s="35">
        <f>'[3]Table 6'!A206</f>
        <v>205</v>
      </c>
      <c r="B54" s="24" t="str">
        <f>'[3]Table 6'!B206</f>
        <v>DRIED, PROCESSED &amp; OTHER</v>
      </c>
      <c r="C54" s="25"/>
      <c r="D54" s="25"/>
      <c r="E54" s="25"/>
      <c r="F54" s="25"/>
      <c r="G54" s="25"/>
      <c r="H54" s="25"/>
      <c r="I54" s="26"/>
      <c r="J54" s="26"/>
      <c r="K54" s="27"/>
      <c r="L54" s="27"/>
      <c r="M54" s="27"/>
      <c r="N54" s="27"/>
      <c r="O54" s="27"/>
      <c r="P54" s="27"/>
    </row>
    <row r="55" spans="1:16" ht="33.75" x14ac:dyDescent="0.25">
      <c r="A55" s="35">
        <f>'[3]Table 6'!A211</f>
        <v>210</v>
      </c>
      <c r="B55" s="28" t="str">
        <f>'[3]Table 6'!B211</f>
        <v>Cold breakfast cereal</v>
      </c>
      <c r="C55" s="77">
        <v>2</v>
      </c>
      <c r="D55" s="78">
        <v>0</v>
      </c>
      <c r="E55" s="77">
        <v>4</v>
      </c>
      <c r="F55" s="77">
        <v>1</v>
      </c>
      <c r="G55" s="31">
        <f t="shared" ref="G55:G57" si="36">C55+D55</f>
        <v>2</v>
      </c>
      <c r="H55" s="31">
        <f t="shared" ref="H55:H57" si="37">C55+D55+E55</f>
        <v>6</v>
      </c>
      <c r="I55" s="79">
        <f t="shared" ref="I55:I57" si="38">IF((COUNTA(C55)=0),0,(C55)/(C55+E55))</f>
        <v>0.33333333333333331</v>
      </c>
      <c r="J55" s="79">
        <f t="shared" ref="J55:J57" si="39">IF((COUNTA(C55:D55)=0),0,(C55+D55)/(C55+D55+E55))</f>
        <v>0.33333333333333331</v>
      </c>
      <c r="K55" s="33">
        <f>'[3]Table 6'!P211</f>
        <v>54.3</v>
      </c>
      <c r="L55" s="34">
        <f>IF(H55=0,"",(IF(AND($G55&lt;=$H55,$G55&gt;=0),BINOMDIST($G55,$H55,K55/100,0),"")))</f>
        <v>0.1929104341900508</v>
      </c>
      <c r="M55" s="34" t="str">
        <f t="shared" ref="M55:M57" si="40">IF(H55=0,"",(IF(AND(L55&lt;=0.05,J55*100&gt;K55),"Alert",IF(AND(L55&lt;=0.05,J55*100&lt;K55),"protective",""))))</f>
        <v/>
      </c>
      <c r="N55" s="80">
        <f>HLOOKUP($P$1,'[3]Table 6'!$B$2:$P$266,A55,FALSE)</f>
        <v>54.3</v>
      </c>
      <c r="O55" s="34">
        <f>IF(H55=0,"",(IF(AND($G55&lt;=$H55,$G55&gt;=0),BINOMDIST($G55,$H55,N55/100,0),"")))</f>
        <v>0.1929104341900508</v>
      </c>
      <c r="P55" s="34" t="str">
        <f t="shared" ref="P55:P57" si="41">IF(H55=0,"",(IF(AND(O55&lt;=0.05,J55*100&gt;N55),"Alert",IF(AND(O55&lt;=0.05,J55*100&lt;N55),"protective",""))))</f>
        <v/>
      </c>
    </row>
    <row r="56" spans="1:16" ht="33.75" x14ac:dyDescent="0.25">
      <c r="A56" s="35">
        <f>'[3]Table 6'!A212</f>
        <v>211</v>
      </c>
      <c r="B56" s="28" t="str">
        <f>'[3]Table 6'!B212</f>
        <v>Hot breakfast cereal</v>
      </c>
      <c r="C56" s="77">
        <v>2</v>
      </c>
      <c r="D56" s="78">
        <v>0</v>
      </c>
      <c r="E56" s="77">
        <v>2</v>
      </c>
      <c r="F56" s="77">
        <v>3</v>
      </c>
      <c r="G56" s="31">
        <f t="shared" si="36"/>
        <v>2</v>
      </c>
      <c r="H56" s="31">
        <f t="shared" si="37"/>
        <v>4</v>
      </c>
      <c r="I56" s="79">
        <f t="shared" si="38"/>
        <v>0.5</v>
      </c>
      <c r="J56" s="79">
        <f t="shared" si="39"/>
        <v>0.5</v>
      </c>
      <c r="K56" s="33">
        <f>'[3]Table 6'!P212</f>
        <v>28.5</v>
      </c>
      <c r="L56" s="34">
        <f>IF(H56=0,"",(IF(AND($G56&lt;=$H56,$G56&gt;=0),BINOMDIST($G56,$H56,K56/100,0),"")))</f>
        <v>0.24914550374999997</v>
      </c>
      <c r="M56" s="34" t="str">
        <f t="shared" si="40"/>
        <v/>
      </c>
      <c r="N56" s="80">
        <f>HLOOKUP($P$1,'[3]Table 6'!$B$2:$P$266,A56,FALSE)</f>
        <v>28.5</v>
      </c>
      <c r="O56" s="34">
        <f>IF(H56=0,"",(IF(AND($G56&lt;=$H56,$G56&gt;=0),BINOMDIST($G56,$H56,N56/100,0),"")))</f>
        <v>0.24914550374999997</v>
      </c>
      <c r="P56" s="34" t="str">
        <f t="shared" si="41"/>
        <v/>
      </c>
    </row>
    <row r="57" spans="1:16" ht="33.75" x14ac:dyDescent="0.25">
      <c r="A57" s="35">
        <f>'[3]Table 6'!A214</f>
        <v>213</v>
      </c>
      <c r="B57" s="28" t="str">
        <f>'[3]Table 6'!B214</f>
        <v>Dietary or nutritional supplement</v>
      </c>
      <c r="C57" s="6">
        <v>3</v>
      </c>
      <c r="D57" s="2">
        <v>0</v>
      </c>
      <c r="E57" s="6">
        <v>4</v>
      </c>
      <c r="F57" s="6">
        <v>0</v>
      </c>
      <c r="G57" s="31">
        <f t="shared" si="36"/>
        <v>3</v>
      </c>
      <c r="H57" s="31">
        <f t="shared" si="37"/>
        <v>7</v>
      </c>
      <c r="I57" s="79">
        <f t="shared" si="38"/>
        <v>0.42857142857142855</v>
      </c>
      <c r="J57" s="79">
        <f t="shared" si="39"/>
        <v>0.42857142857142855</v>
      </c>
      <c r="K57" s="33">
        <f>'[3]Table 6'!P214</f>
        <v>28.2</v>
      </c>
      <c r="L57" s="34">
        <f>IF(H57=0,"",(IF(AND($G57&lt;=$H57,$G57&gt;=0),BINOMDIST($G57,$H57,K57/100,0),"")))</f>
        <v>0.20859944388089224</v>
      </c>
      <c r="M57" s="34" t="str">
        <f t="shared" si="40"/>
        <v/>
      </c>
      <c r="N57" s="80">
        <f>HLOOKUP($P$1,'[3]Table 6'!$B$2:$P$266,A57,FALSE)</f>
        <v>28.2</v>
      </c>
      <c r="O57" s="34">
        <f>IF(H57=0,"",(IF(AND($G57&lt;=$H57,$G57&gt;=0),BINOMDIST($G57,$H57,N57/100,0),"")))</f>
        <v>0.20859944388089224</v>
      </c>
      <c r="P57" s="34" t="str">
        <f t="shared" si="41"/>
        <v/>
      </c>
    </row>
    <row r="58" spans="1:16" x14ac:dyDescent="0.25">
      <c r="A58" s="35"/>
      <c r="B58" s="48" t="s">
        <v>27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0"/>
      <c r="N58" s="49"/>
      <c r="O58" s="49"/>
      <c r="P58" s="49"/>
    </row>
    <row r="59" spans="1:16" x14ac:dyDescent="0.25">
      <c r="A59" s="57"/>
      <c r="B59" s="51" t="s">
        <v>28</v>
      </c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3"/>
      <c r="N59" s="52"/>
      <c r="O59" s="52"/>
      <c r="P59" s="52"/>
    </row>
  </sheetData>
  <protectedRanges>
    <protectedRange sqref="P1" name="Range2"/>
    <protectedRange sqref="C5:F57" name="Range1"/>
  </protectedRanges>
  <mergeCells count="9">
    <mergeCell ref="A3:A4"/>
    <mergeCell ref="N1:O1"/>
    <mergeCell ref="B3:B4"/>
    <mergeCell ref="C3:F3"/>
    <mergeCell ref="G3:H3"/>
    <mergeCell ref="I3:J3"/>
    <mergeCell ref="K3:K4"/>
    <mergeCell ref="L3:M3"/>
    <mergeCell ref="O3:P3"/>
  </mergeCells>
  <conditionalFormatting sqref="P1">
    <cfRule type="containsErrors" dxfId="11" priority="15" stopIfTrue="1">
      <formula>ISERROR(P1)</formula>
    </cfRule>
  </conditionalFormatting>
  <conditionalFormatting sqref="M4">
    <cfRule type="containsErrors" dxfId="10" priority="14" stopIfTrue="1">
      <formula>ISERROR(M4)</formula>
    </cfRule>
  </conditionalFormatting>
  <conditionalFormatting sqref="L53 L51 L49 L44 L42 L6:M17 O6:P17 L19:M29 O19:P29 L55:M57 O55:P57 L46:M46 O46:P46 L31:M40 O31:P40">
    <cfRule type="cellIs" dxfId="9" priority="10" operator="equal">
      <formula>"Alert"</formula>
    </cfRule>
    <cfRule type="containsBlanks" priority="11" stopIfTrue="1">
      <formula>LEN(TRIM(L6))=0</formula>
    </cfRule>
    <cfRule type="containsText" dxfId="8" priority="12" stopIfTrue="1" operator="containsText" text="no data">
      <formula>NOT(ISERROR(SEARCH("no data",L6)))</formula>
    </cfRule>
    <cfRule type="cellIs" dxfId="7" priority="13" operator="lessThan">
      <formula>0.05</formula>
    </cfRule>
  </conditionalFormatting>
  <conditionalFormatting sqref="M53 M51 M49 M44 M42">
    <cfRule type="cellIs" dxfId="6" priority="6" operator="equal">
      <formula>"Alert"</formula>
    </cfRule>
    <cfRule type="containsBlanks" priority="7" stopIfTrue="1">
      <formula>LEN(TRIM(M42))=0</formula>
    </cfRule>
    <cfRule type="containsText" dxfId="5" priority="8" stopIfTrue="1" operator="containsText" text="no data">
      <formula>NOT(ISERROR(SEARCH("no data",M42)))</formula>
    </cfRule>
    <cfRule type="cellIs" dxfId="4" priority="9" operator="lessThan">
      <formula>0.05</formula>
    </cfRule>
  </conditionalFormatting>
  <conditionalFormatting sqref="O53:P53 O51:P51 O49:P49 O44:P44 O42:P42">
    <cfRule type="cellIs" dxfId="3" priority="2" operator="equal">
      <formula>"Alert"</formula>
    </cfRule>
    <cfRule type="containsBlanks" priority="3" stopIfTrue="1">
      <formula>LEN(TRIM(O42))=0</formula>
    </cfRule>
    <cfRule type="containsText" dxfId="2" priority="4" stopIfTrue="1" operator="containsText" text="no data">
      <formula>NOT(ISERROR(SEARCH("no data",O42)))</formula>
    </cfRule>
    <cfRule type="cellIs" dxfId="1" priority="5" operator="lessThan">
      <formula>0.05</formula>
    </cfRule>
  </conditionalFormatting>
  <conditionalFormatting sqref="P53 M53 P51 M51 P49 M49 M44 P44 P42 M42 M1:M17 P1:P17 P19:P29 M19:M29 P55:P59 M55:M59 P46 M46 P31:P40 M31:M40">
    <cfRule type="cellIs" dxfId="0" priority="1" operator="equal">
      <formula>"protective"</formula>
    </cfRule>
  </conditionalFormatting>
  <dataValidations count="1">
    <dataValidation type="list" allowBlank="1" showInputMessage="1" prompt="Select your P/T" sqref="P1">
      <formula1>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Sheet4</vt:lpstr>
      <vt:lpstr>Sheet5</vt:lpstr>
    </vt:vector>
  </TitlesOfParts>
  <Company>HC-SC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Dumoulin</dc:creator>
  <cp:lastModifiedBy>Megan Tooby</cp:lastModifiedBy>
  <dcterms:created xsi:type="dcterms:W3CDTF">2020-04-07T14:38:06Z</dcterms:created>
  <dcterms:modified xsi:type="dcterms:W3CDTF">2021-09-29T15:14:43Z</dcterms:modified>
</cp:coreProperties>
</file>